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67" activeTab="2"/>
  </bookViews>
  <sheets>
    <sheet name="Титульный лист" sheetId="5" r:id="rId1"/>
    <sheet name="Table4 " sheetId="10" r:id="rId2"/>
    <sheet name="Table7 " sheetId="11" r:id="rId3"/>
    <sheet name="30.12.2022" sheetId="6" r:id="rId4"/>
    <sheet name="бюджет" sheetId="7" r:id="rId5"/>
    <sheet name="внебюджет." sheetId="8" r:id="rId6"/>
    <sheet name="иные цели" sheetId="9" r:id="rId7"/>
  </sheets>
  <definedNames>
    <definedName name="_xlnm._FilterDatabase" localSheetId="3" hidden="1">'30.12.2022'!$A$30:$J$101</definedName>
    <definedName name="_xlnm.Print_Area" localSheetId="3">'30.12.2022'!$A$1:$L$100</definedName>
    <definedName name="_xlnm.Print_Area" localSheetId="4">бюджет!$A$1:$J$41</definedName>
    <definedName name="_xlnm.Print_Area" localSheetId="5">внебюджет.!$A$1:$P$42</definedName>
    <definedName name="_xlnm.Print_Area" localSheetId="6">'иные цели'!$A$1:$I$17</definedName>
    <definedName name="_xlnm.Print_Area" localSheetId="0">'Титульный лист'!$A$1:$BL$45</definedName>
  </definedNames>
  <calcPr calcId="114210"/>
</workbook>
</file>

<file path=xl/calcChain.xml><?xml version="1.0" encoding="utf-8"?>
<calcChain xmlns="http://schemas.openxmlformats.org/spreadsheetml/2006/main">
  <c r="G31" i="11"/>
  <c r="Z19" i="5"/>
  <c r="H42" i="11"/>
  <c r="I42"/>
  <c r="G42"/>
  <c r="H41"/>
  <c r="I41"/>
  <c r="G41"/>
  <c r="H31"/>
  <c r="I31"/>
  <c r="H19"/>
  <c r="I19"/>
  <c r="G19"/>
  <c r="H7"/>
  <c r="H17"/>
  <c r="I7"/>
  <c r="I17"/>
  <c r="G7"/>
  <c r="G17"/>
  <c r="H35" i="8"/>
  <c r="M37"/>
  <c r="M40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5"/>
  <c r="E11" i="7"/>
  <c r="J5"/>
  <c r="D40"/>
  <c r="D39"/>
  <c r="D38"/>
  <c r="D37"/>
  <c r="D36"/>
  <c r="D35"/>
  <c r="D34"/>
  <c r="D33"/>
  <c r="D41"/>
  <c r="D30"/>
  <c r="G11" i="6"/>
  <c r="F11"/>
  <c r="M31" i="8"/>
  <c r="G88" i="6"/>
  <c r="C16" i="7"/>
  <c r="C12"/>
  <c r="C6"/>
  <c r="F88" i="6"/>
  <c r="L86"/>
  <c r="L56"/>
  <c r="L35"/>
  <c r="C33" i="7"/>
  <c r="C34"/>
  <c r="C35"/>
  <c r="C36"/>
  <c r="C37"/>
  <c r="C38"/>
  <c r="C39"/>
  <c r="C40"/>
  <c r="H37"/>
  <c r="E37"/>
  <c r="F37"/>
  <c r="G37"/>
  <c r="J34"/>
  <c r="J36"/>
  <c r="J4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D34" i="8"/>
  <c r="E34"/>
  <c r="F34"/>
  <c r="G34"/>
  <c r="H34"/>
  <c r="I34"/>
  <c r="J34"/>
  <c r="D35"/>
  <c r="E35"/>
  <c r="F35"/>
  <c r="G35"/>
  <c r="M35"/>
  <c r="I35"/>
  <c r="J35"/>
  <c r="D36"/>
  <c r="E36"/>
  <c r="F36"/>
  <c r="G36"/>
  <c r="H36"/>
  <c r="I36"/>
  <c r="J36"/>
  <c r="D37"/>
  <c r="E37"/>
  <c r="F37"/>
  <c r="G37"/>
  <c r="H37"/>
  <c r="I37"/>
  <c r="J37"/>
  <c r="D38"/>
  <c r="E38"/>
  <c r="F38"/>
  <c r="G38"/>
  <c r="H38"/>
  <c r="I38"/>
  <c r="J38"/>
  <c r="D39"/>
  <c r="E39"/>
  <c r="M39"/>
  <c r="F39"/>
  <c r="G39"/>
  <c r="H39"/>
  <c r="I39"/>
  <c r="J39"/>
  <c r="D40"/>
  <c r="E40"/>
  <c r="F40"/>
  <c r="G40"/>
  <c r="H40"/>
  <c r="I40"/>
  <c r="J40"/>
  <c r="D41"/>
  <c r="E41"/>
  <c r="F41"/>
  <c r="G41"/>
  <c r="H41"/>
  <c r="M41"/>
  <c r="I41"/>
  <c r="J41"/>
  <c r="D42"/>
  <c r="E42"/>
  <c r="F42"/>
  <c r="G42"/>
  <c r="H42"/>
  <c r="M42"/>
  <c r="I42"/>
  <c r="J42"/>
  <c r="I31"/>
  <c r="J31"/>
  <c r="D31"/>
  <c r="M36"/>
  <c r="M34"/>
  <c r="J30" i="7"/>
  <c r="F11"/>
  <c r="K82" i="6"/>
  <c r="L74"/>
  <c r="K53"/>
  <c r="F82"/>
  <c r="C41" i="7"/>
  <c r="C30"/>
  <c r="L73" i="6"/>
  <c r="L25"/>
  <c r="F35" i="7"/>
  <c r="G35"/>
  <c r="H35"/>
  <c r="I35"/>
  <c r="E35"/>
  <c r="J35"/>
  <c r="V19" i="5"/>
  <c r="I49" i="6"/>
  <c r="H49"/>
  <c r="G49"/>
  <c r="F49"/>
  <c r="L48"/>
  <c r="L47"/>
  <c r="K3"/>
  <c r="G3" i="7"/>
  <c r="K38" i="8"/>
  <c r="M38"/>
  <c r="K39"/>
  <c r="C39"/>
  <c r="C38"/>
  <c r="I37" i="7"/>
  <c r="J37"/>
  <c r="F38"/>
  <c r="G38"/>
  <c r="H38"/>
  <c r="J38"/>
  <c r="I38"/>
  <c r="E38"/>
  <c r="K93" i="6"/>
  <c r="J93"/>
  <c r="I93"/>
  <c r="H93"/>
  <c r="G93"/>
  <c r="F93"/>
  <c r="L92"/>
  <c r="L93"/>
  <c r="F31" i="8"/>
  <c r="E9" i="7"/>
  <c r="L31" i="8"/>
  <c r="L34"/>
  <c r="L35"/>
  <c r="L36"/>
  <c r="L37"/>
  <c r="L38"/>
  <c r="L40"/>
  <c r="L41"/>
  <c r="K24" i="6"/>
  <c r="L42" i="8"/>
  <c r="I15" i="9"/>
  <c r="I5"/>
  <c r="I14"/>
  <c r="D14"/>
  <c r="E14"/>
  <c r="F14"/>
  <c r="G14"/>
  <c r="H14"/>
  <c r="C14"/>
  <c r="F17"/>
  <c r="D11"/>
  <c r="E11"/>
  <c r="F11"/>
  <c r="G11"/>
  <c r="H11"/>
  <c r="C11"/>
  <c r="L45" i="6"/>
  <c r="L14"/>
  <c r="I6" i="9"/>
  <c r="L15" i="6"/>
  <c r="K96"/>
  <c r="I8" i="9"/>
  <c r="I9"/>
  <c r="D16"/>
  <c r="D17"/>
  <c r="E16"/>
  <c r="E17"/>
  <c r="G16"/>
  <c r="G17"/>
  <c r="H16"/>
  <c r="H17"/>
  <c r="C16"/>
  <c r="C17"/>
  <c r="L16" i="6"/>
  <c r="D15" i="9"/>
  <c r="C15"/>
  <c r="I7"/>
  <c r="I11"/>
  <c r="H15"/>
  <c r="G15"/>
  <c r="E15"/>
  <c r="I10"/>
  <c r="I16"/>
  <c r="I17"/>
  <c r="J18" i="6"/>
  <c r="K18"/>
  <c r="I18"/>
  <c r="G18"/>
  <c r="G28"/>
  <c r="K99"/>
  <c r="J82"/>
  <c r="L79"/>
  <c r="G3" i="8"/>
  <c r="E3" i="9"/>
  <c r="I88" i="6"/>
  <c r="J88"/>
  <c r="K88"/>
  <c r="I82"/>
  <c r="I104"/>
  <c r="G82"/>
  <c r="K49"/>
  <c r="K42"/>
  <c r="G42"/>
  <c r="H42"/>
  <c r="I42"/>
  <c r="K37"/>
  <c r="G37"/>
  <c r="H37"/>
  <c r="I37"/>
  <c r="L64"/>
  <c r="H18"/>
  <c r="L13"/>
  <c r="L32"/>
  <c r="L33"/>
  <c r="L34"/>
  <c r="L36"/>
  <c r="L38"/>
  <c r="L39"/>
  <c r="L40"/>
  <c r="L41"/>
  <c r="L43"/>
  <c r="L44"/>
  <c r="L46"/>
  <c r="L50"/>
  <c r="L51"/>
  <c r="L52"/>
  <c r="L54"/>
  <c r="L55"/>
  <c r="L57"/>
  <c r="L58"/>
  <c r="L59"/>
  <c r="L60"/>
  <c r="L61"/>
  <c r="L62"/>
  <c r="L63"/>
  <c r="L65"/>
  <c r="L66"/>
  <c r="L67"/>
  <c r="L68"/>
  <c r="L69"/>
  <c r="L70"/>
  <c r="L71"/>
  <c r="L72"/>
  <c r="L75"/>
  <c r="L76"/>
  <c r="L77"/>
  <c r="L78"/>
  <c r="L80"/>
  <c r="L81"/>
  <c r="L83"/>
  <c r="L84"/>
  <c r="L85"/>
  <c r="L87"/>
  <c r="L89"/>
  <c r="L91"/>
  <c r="L94"/>
  <c r="L95"/>
  <c r="L97"/>
  <c r="L98"/>
  <c r="L31"/>
  <c r="L7"/>
  <c r="L8"/>
  <c r="L9"/>
  <c r="L10"/>
  <c r="L12"/>
  <c r="L17"/>
  <c r="L19"/>
  <c r="L20"/>
  <c r="L21"/>
  <c r="L22"/>
  <c r="L23"/>
  <c r="L26"/>
  <c r="L27"/>
  <c r="L6"/>
  <c r="K41" i="8"/>
  <c r="C41"/>
  <c r="K40"/>
  <c r="C40"/>
  <c r="K37"/>
  <c r="C37"/>
  <c r="K36"/>
  <c r="C36"/>
  <c r="K35"/>
  <c r="C35"/>
  <c r="K34"/>
  <c r="C34"/>
  <c r="C42"/>
  <c r="G31"/>
  <c r="E31"/>
  <c r="C31"/>
  <c r="H31"/>
  <c r="I40" i="7"/>
  <c r="H40"/>
  <c r="G40"/>
  <c r="F40"/>
  <c r="E40"/>
  <c r="I39"/>
  <c r="J39"/>
  <c r="H39"/>
  <c r="G39"/>
  <c r="F39"/>
  <c r="E39"/>
  <c r="I36"/>
  <c r="H36"/>
  <c r="G36"/>
  <c r="F36"/>
  <c r="E36"/>
  <c r="I34"/>
  <c r="H34"/>
  <c r="G34"/>
  <c r="F34"/>
  <c r="E34"/>
  <c r="I33"/>
  <c r="H33"/>
  <c r="H41"/>
  <c r="G33"/>
  <c r="G41"/>
  <c r="F33"/>
  <c r="E33"/>
  <c r="I30"/>
  <c r="H30"/>
  <c r="G30"/>
  <c r="F30"/>
  <c r="E30"/>
  <c r="I41"/>
  <c r="K104" i="6"/>
  <c r="E41" i="7"/>
  <c r="J33"/>
  <c r="K42" i="8"/>
  <c r="P11"/>
  <c r="P9"/>
  <c r="P10"/>
  <c r="G104" i="6"/>
  <c r="K100"/>
  <c r="I100"/>
  <c r="G100"/>
  <c r="F41" i="7"/>
  <c r="K31" i="8"/>
  <c r="J41" i="7"/>
  <c r="M44" i="8"/>
  <c r="P12"/>
  <c r="J99" i="6"/>
  <c r="H99"/>
  <c r="F99"/>
  <c r="J96"/>
  <c r="H96"/>
  <c r="F96"/>
  <c r="H90"/>
  <c r="F90"/>
  <c r="L90"/>
  <c r="H88"/>
  <c r="L88"/>
  <c r="H82"/>
  <c r="L82"/>
  <c r="J53"/>
  <c r="J104"/>
  <c r="H53"/>
  <c r="F53"/>
  <c r="F104"/>
  <c r="J49"/>
  <c r="L49"/>
  <c r="J42"/>
  <c r="F42"/>
  <c r="J37"/>
  <c r="F37"/>
  <c r="J24"/>
  <c r="H24"/>
  <c r="F24"/>
  <c r="N19"/>
  <c r="F18"/>
  <c r="L18"/>
  <c r="K11"/>
  <c r="K28"/>
  <c r="K101"/>
  <c r="J11"/>
  <c r="I11"/>
  <c r="I28"/>
  <c r="H11"/>
  <c r="F28"/>
  <c r="L11"/>
  <c r="L37"/>
  <c r="H104"/>
  <c r="H100"/>
  <c r="J100"/>
  <c r="F100"/>
  <c r="L24"/>
  <c r="J28"/>
  <c r="I101"/>
  <c r="L96"/>
  <c r="G101"/>
  <c r="H28"/>
  <c r="L99"/>
  <c r="L42"/>
  <c r="L53"/>
  <c r="L28"/>
  <c r="H101"/>
  <c r="L100"/>
  <c r="L104"/>
  <c r="J101"/>
  <c r="F101"/>
  <c r="L101"/>
</calcChain>
</file>

<file path=xl/sharedStrings.xml><?xml version="1.0" encoding="utf-8"?>
<sst xmlns="http://schemas.openxmlformats.org/spreadsheetml/2006/main" count="1176" uniqueCount="459">
  <si>
    <t/>
  </si>
  <si>
    <t>КОДЫ</t>
  </si>
  <si>
    <t>ИНН</t>
  </si>
  <si>
    <t>6669013322</t>
  </si>
  <si>
    <t>КПП</t>
  </si>
  <si>
    <t>383</t>
  </si>
  <si>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</si>
  <si>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</si>
  <si>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</si>
  <si>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</si>
  <si>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</si>
  <si>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</si>
  <si>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</si>
  <si>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</si>
  <si>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</si>
  <si>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</si>
  <si>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</si>
  <si>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</si>
  <si>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</si>
  <si>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</si>
  <si>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</si>
  <si>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150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</si>
  <si>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</si>
  <si>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</si>
  <si>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</si>
  <si>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</si>
  <si>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</si>
  <si>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</si>
  <si>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</si>
  <si>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</si>
  <si>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</si>
  <si>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</si>
  <si>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</si>
  <si>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</si>
  <si>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муниципального задания</t>
  </si>
  <si>
    <t>1210</t>
  </si>
  <si>
    <t>Налоги, пошлины и сборы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</si>
  <si>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</si>
  <si>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</si>
  <si>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</si>
  <si>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</si>
  <si>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</si>
  <si>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прочие доходы, всего</t>
  </si>
  <si>
    <t>1500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</si>
  <si>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</si>
  <si>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</si>
  <si>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</si>
  <si>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</si>
  <si>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</si>
  <si>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</si>
  <si>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воврата дебиторской задолженности прошлых лет</t>
  </si>
  <si>
    <t>1981</t>
  </si>
  <si>
    <t>510</t>
  </si>
  <si>
    <t>Расходы, всего</t>
  </si>
  <si>
    <t>2000</t>
  </si>
  <si>
    <t>на выплаты персоналу, всего</t>
  </si>
  <si>
    <t>2100</t>
  </si>
  <si>
    <t>оплата труда</t>
  </si>
  <si>
    <t>2110</t>
  </si>
  <si>
    <t>111</t>
  </si>
  <si>
    <t>211</t>
  </si>
  <si>
    <t>266</t>
  </si>
  <si>
    <t>прочие выплаты персоналу, в том числе компенсационного характера</t>
  </si>
  <si>
    <t>2120</t>
  </si>
  <si>
    <t>112</t>
  </si>
  <si>
    <t>226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</si>
  <si>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</si>
  <si>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</si>
  <si>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</si>
  <si>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</si>
  <si>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</si>
  <si>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</si>
  <si>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на выплаты по оплате труда</t>
  </si>
  <si>
    <t>2141</t>
  </si>
  <si>
    <t>213</t>
  </si>
  <si>
    <t>на  иные выплаты работникам</t>
  </si>
  <si>
    <t>2142</t>
  </si>
  <si>
    <t>социальные и иные выплаты населению, всего</t>
  </si>
  <si>
    <t>2200</t>
  </si>
  <si>
    <t>300</t>
  </si>
  <si>
    <t>социальные выплаты гражданам, кроме публичных нормативных социальных выплат</t>
  </si>
  <si>
    <t>2210</t>
  </si>
  <si>
    <t>320</t>
  </si>
  <si>
    <t>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</si>
  <si>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</si>
  <si>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</si>
  <si>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</si>
  <si>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</si>
  <si>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</si>
  <si>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</t>
  </si>
  <si>
    <t>налог на имущество организаций и земельный налог</t>
  </si>
  <si>
    <t>2310</t>
  </si>
  <si>
    <t>851</t>
  </si>
  <si>
    <t>иные налоги (включаемые в составв расходов) в бюджеты бюджетной системы Российской Федерации, а так 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</si>
  <si>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</si>
  <si>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</si>
  <si>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</si>
  <si>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</si>
  <si>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</si>
  <si>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292</t>
  </si>
  <si>
    <t>безвозмездные перечисления организациям и физическим лицам, всего</t>
  </si>
  <si>
    <t>2400</t>
  </si>
  <si>
    <t>гранты, предоставляемые другим организациям и физическим лицам</t>
  </si>
  <si>
    <t>2410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</si>
  <si>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</si>
  <si>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</si>
  <si>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</si>
  <si>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</si>
  <si>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</si>
  <si>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</si>
  <si>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</si>
  <si>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</si>
  <si>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</si>
  <si>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</si>
  <si>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муниципального имущества</t>
  </si>
  <si>
    <t>2630</t>
  </si>
  <si>
    <t>243</t>
  </si>
  <si>
    <t>2640</t>
  </si>
  <si>
    <t>244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</si>
  <si>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</si>
  <si>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</si>
  <si>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</si>
  <si>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</si>
  <si>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</si>
  <si>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</si>
  <si>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</si>
  <si>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</si>
  <si>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</si>
  <si>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</si>
  <si>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Увеличение стоимости основных средств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</si>
  <si>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</si>
  <si>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</si>
  <si>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</si>
  <si>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</si>
  <si>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</si>
  <si>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</si>
  <si>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капитальные вложения в объекты муниципальной собственности, всего</t>
  </si>
  <si>
    <t>2650</t>
  </si>
  <si>
    <t>400</t>
  </si>
  <si>
    <t>приобретение объектов недвижимого имущества муниципальными учреждениями</t>
  </si>
  <si>
    <t>406</t>
  </si>
  <si>
    <t>строительство (реконструкция) объектов недвижимого имущества муниципальными учреждениями</t>
  </si>
  <si>
    <t>407</t>
  </si>
  <si>
    <t>Выплаты, уменьшающие доход, всего</t>
  </si>
  <si>
    <t>3000</t>
  </si>
  <si>
    <t>100</t>
  </si>
  <si>
    <t>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</si>
  <si>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</si>
  <si>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</si>
  <si>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</si>
  <si>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</si>
  <si>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</si>
  <si>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</si>
  <si>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</si>
  <si>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возврат в бюджет средств субсидии</t>
  </si>
  <si>
    <t>4010</t>
  </si>
  <si>
    <t>610</t>
  </si>
  <si>
    <t>N п/п</t>
  </si>
  <si>
    <t>Год начала закуп- ки</t>
  </si>
  <si>
    <t>Сумма выплат по расходам на закупку товаров, работ и услуг, руб. (с точностью до двух знаков после запятой - 0,00)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</si>
  <si>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</si>
  <si>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за счет субсидий, предоставляемых на финансовое обеспечение выполнения муниципального задания</t>
  </si>
  <si>
    <t>в соответствии с Федеральным законом N 44-ФЗ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</si>
  <si>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</si>
  <si>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за счет прочих источников финансового обеспечения</t>
  </si>
  <si>
    <t>Руководитель муниципального учреждения</t>
  </si>
  <si>
    <t>(подпись)</t>
  </si>
  <si>
    <t>(расшифровка подписи)</t>
  </si>
  <si>
    <t>Ведущий бухгалтер МКУ "ЕУЦ"</t>
  </si>
  <si>
    <t>Кутергина С. В.</t>
  </si>
  <si>
    <t>тел. _____________________</t>
  </si>
  <si>
    <t>Приложение № 1</t>
  </si>
  <si>
    <t>к Порядку составления и утверждения плана финансово-хозяйственной деятельности</t>
  </si>
  <si>
    <t xml:space="preserve"> муниципальных бюджетных и автономных учреждений города Нижний Тагил</t>
  </si>
  <si>
    <t>утв. Постановления Администрации г. Нижний Тагил</t>
  </si>
  <si>
    <t>от 16.12.2019 N 2755-ПА</t>
  </si>
  <si>
    <t>УТВЕРЖДАЮ</t>
  </si>
  <si>
    <t>(наименование должности лица, утверждающего документ)</t>
  </si>
  <si>
    <t>(подпись) (расшифровка подписи)</t>
  </si>
  <si>
    <t>«</t>
  </si>
  <si>
    <t>»</t>
  </si>
  <si>
    <t>20</t>
  </si>
  <si>
    <t>г.</t>
  </si>
  <si>
    <t>План финансово-хозяйственной деятельности</t>
  </si>
  <si>
    <t>на 20</t>
  </si>
  <si>
    <t>год и плановый период</t>
  </si>
  <si>
    <t>от</t>
  </si>
  <si>
    <t xml:space="preserve">Дата </t>
  </si>
  <si>
    <t>Орган, осуществляющего</t>
  </si>
  <si>
    <t xml:space="preserve"> функции и полномочия учредителя</t>
  </si>
  <si>
    <t xml:space="preserve">по Сводному реестру </t>
  </si>
  <si>
    <t>Управление культуры Администрации города Нижний Тагил</t>
  </si>
  <si>
    <t>глава по БК</t>
  </si>
  <si>
    <t>Наименование муниципального учреждения</t>
  </si>
  <si>
    <t>662301001</t>
  </si>
  <si>
    <t>Единица измерения: руб.</t>
  </si>
  <si>
    <t xml:space="preserve">по ОКЕИ </t>
  </si>
  <si>
    <t xml:space="preserve">Муниципальное бюджетное учреждение дополнительного образования "Детская музыкальная школа № 3" имени Н.И. Привалова" </t>
  </si>
  <si>
    <t>1.4.1.1.</t>
  </si>
  <si>
    <t>1.4.2.</t>
  </si>
  <si>
    <t>Исполнитель   экономист</t>
  </si>
  <si>
    <t>977-525</t>
  </si>
  <si>
    <t>Расшифровка к плану ФХД</t>
  </si>
  <si>
    <t>МБУ ДО "ДМШ № 3"</t>
  </si>
  <si>
    <t>ПОСТУПЛЕНИЯ</t>
  </si>
  <si>
    <t>Сумма (руб.)</t>
  </si>
  <si>
    <t>Показатели после внесенных изменений ( руб)</t>
  </si>
  <si>
    <t>Вед.</t>
  </si>
  <si>
    <t>КОСГУ</t>
  </si>
  <si>
    <t>Доп. класс.</t>
  </si>
  <si>
    <t>Рег. класс</t>
  </si>
  <si>
    <t>Субсидия на выполнение МЗ</t>
  </si>
  <si>
    <t>изменения МЗ  (+,-)</t>
  </si>
  <si>
    <t>Субсидия на иные цели</t>
  </si>
  <si>
    <t>изменения  ИЦ (+,-)</t>
  </si>
  <si>
    <t>Приносящая доход деятельность</t>
  </si>
  <si>
    <t>изменения ВБ (+,-)</t>
  </si>
  <si>
    <t>10мз00</t>
  </si>
  <si>
    <t>Субсидия на финансовое обеспечение выполнения муниципального задания  муниципальными учреждениями в части финансирования расходов на оплату труда работников</t>
  </si>
  <si>
    <t>10мз0у</t>
  </si>
  <si>
    <t>Субсидия на финансовое обеспечение выполнения муниципального задания  муниципальными учреждениями дополнительного образования в части финансирования расходов на оплату труда педагогических работников</t>
  </si>
  <si>
    <t>10мк00</t>
  </si>
  <si>
    <t>Субсидия на финансовое обеспечение выполнения муниципального задания  муниципальными учреждениями в части финансирования расходов на оплату коммунальных  услуг</t>
  </si>
  <si>
    <t>10м000</t>
  </si>
  <si>
    <t>Субсидия на финансовое обеспечение выполнения муниципального задания  муниципальными учреждениями (за исключением расходов на оплату труда работников, оплаты коммунальных  услуг, расходов на организацию питания)</t>
  </si>
  <si>
    <t>10м0ни</t>
  </si>
  <si>
    <t>ИТОГО:</t>
  </si>
  <si>
    <t>10ц070</t>
  </si>
  <si>
    <t>Субсидии на иные цели муниципальным учреждениям (иные затраты, не включенные в нормативные затраты на оказание в соответствии с муниципальным заданием муниципальных услуг (выполнение работ), приобретение материалов, основных средств, не относящихся к особо ценному имуществу и прочие расходы не отнесенные к муниципальному заданию)</t>
  </si>
  <si>
    <t>Арендная плата</t>
  </si>
  <si>
    <t>НДС</t>
  </si>
  <si>
    <t>Приносящая доход деятельность (платные услуги, конкурсы)</t>
  </si>
  <si>
    <t>Доходы от штрафов, пеней, иных сумм принудительного изъятия</t>
  </si>
  <si>
    <t>Приносящая доход деятельность (добровольные пожертвования)</t>
  </si>
  <si>
    <t>Остаток средств на начало года</t>
  </si>
  <si>
    <t>ВСЕГО:</t>
  </si>
  <si>
    <t>ВЫПЛАТЫ</t>
  </si>
  <si>
    <t>Вид расходов</t>
  </si>
  <si>
    <t>Заработная плата работников</t>
  </si>
  <si>
    <t>больничный лист за счет работадателя</t>
  </si>
  <si>
    <t>Заработная плата преподавателей</t>
  </si>
  <si>
    <t>111- Заработная плата</t>
  </si>
  <si>
    <t>Прочие выплаты (суточные)</t>
  </si>
  <si>
    <t>Прочие выплаты (проезд, проживание)</t>
  </si>
  <si>
    <t>Пособие по ух.за ребенком до 3-х лет</t>
  </si>
  <si>
    <t>112- Прочие выплаты</t>
  </si>
  <si>
    <t>Начисление на выплаты по оплате труда работников</t>
  </si>
  <si>
    <t>Начисление на выплаты по оплате труда преподавателей</t>
  </si>
  <si>
    <t>119-Начисление на выплаты по оплате труда</t>
  </si>
  <si>
    <t>10ц050</t>
  </si>
  <si>
    <t>243-Расходы на закупку товаров, работ, услуг</t>
  </si>
  <si>
    <t>Коммунальные услуги (Вывоз мусора)</t>
  </si>
  <si>
    <t>10ц805</t>
  </si>
  <si>
    <t>Арендная плата за пользование земельными участками</t>
  </si>
  <si>
    <t>Увеличение стоимости мягкого инвентаря</t>
  </si>
  <si>
    <t>244-Расходы на закупку товаров, работ, услуг</t>
  </si>
  <si>
    <t>Оплата судебных исков</t>
  </si>
  <si>
    <t>831-Оплата исполнительных листов по обращению взыскания на средства местного бюджета</t>
  </si>
  <si>
    <t>Налог на имущество</t>
  </si>
  <si>
    <t>851-Расходов на оплату налога на имущество</t>
  </si>
  <si>
    <t>Оплата госпошлин</t>
  </si>
  <si>
    <t>852-Прочие расходы</t>
  </si>
  <si>
    <t>другие налоги,пошлины,сборы</t>
  </si>
  <si>
    <t>10ц059</t>
  </si>
  <si>
    <t>Оплата пеней, штрафов</t>
  </si>
  <si>
    <t>Другие налоги, пошлины и сборы</t>
  </si>
  <si>
    <t>Штрафы,пени за нарушение законодательства о налогах и сборах, страховых взносов</t>
  </si>
  <si>
    <t>Штрафы, пени за нарушение договорных обязательств</t>
  </si>
  <si>
    <t>853-Оплата пеней, штрафов</t>
  </si>
  <si>
    <t xml:space="preserve">МБУ ДО </t>
  </si>
  <si>
    <t>ДМШ №3</t>
  </si>
  <si>
    <t>Расшифровка по МЗ</t>
  </si>
  <si>
    <t xml:space="preserve">на </t>
  </si>
  <si>
    <t xml:space="preserve"> квр </t>
  </si>
  <si>
    <t xml:space="preserve"> косгу </t>
  </si>
  <si>
    <t xml:space="preserve"> 10мз00 </t>
  </si>
  <si>
    <t xml:space="preserve"> 10мз0у </t>
  </si>
  <si>
    <t xml:space="preserve"> 10м000 </t>
  </si>
  <si>
    <t xml:space="preserve"> 10мк00 </t>
  </si>
  <si>
    <t xml:space="preserve"> 10м0ни </t>
  </si>
  <si>
    <t xml:space="preserve"> итого </t>
  </si>
  <si>
    <t>Расшифровка по предпринимательской и иной ,приносящей доход деятельности</t>
  </si>
  <si>
    <t>квр</t>
  </si>
  <si>
    <t>косгу</t>
  </si>
  <si>
    <t>аренда 120</t>
  </si>
  <si>
    <t>платные 130</t>
  </si>
  <si>
    <t xml:space="preserve">ост по добр </t>
  </si>
  <si>
    <t>добров 150</t>
  </si>
  <si>
    <t>конкурсы 130</t>
  </si>
  <si>
    <t>итого</t>
  </si>
  <si>
    <t>10ц040</t>
  </si>
  <si>
    <t>Субсидии на иные цели муниципальным учреждениям (оплата за содержание встроенных помещений, в которых размещаются муниципальные учреждения, включая расходы на оплату взносов за капитальный ремонт)</t>
  </si>
  <si>
    <t>Увеличение стоимости материальных запасов для целей капитальных вложений</t>
  </si>
  <si>
    <t xml:space="preserve">Изменения 150 </t>
  </si>
  <si>
    <t>131</t>
  </si>
  <si>
    <t>613</t>
  </si>
  <si>
    <t>Расшифровка по иным целям</t>
  </si>
  <si>
    <t>ДМШ 3</t>
  </si>
  <si>
    <t>10ц812</t>
  </si>
  <si>
    <t>Субсидии на иные цели муниципальным учреждениям (реализация мероприятий по обеспечению санитарно-эпидемиологического благополучия в муниципальных учреждениях культуры, связанные с профилактикой и устранением последствий распространения коронавирусной инфекции)</t>
  </si>
  <si>
    <t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за счет средств областного бюджета</t>
  </si>
  <si>
    <t>10цз00</t>
  </si>
  <si>
    <t>Субсидии на иные цели муниципальным учреждениям (погашение задолженности в части оплаты труда работников, включая начисления на оплату труда)</t>
  </si>
  <si>
    <t>Изменения 130 (конкурсы)</t>
  </si>
  <si>
    <t>Изменения 130</t>
  </si>
  <si>
    <t>247-Расходы на закупку энергетических ресурсов</t>
  </si>
  <si>
    <t>180</t>
  </si>
  <si>
    <t>1220</t>
  </si>
  <si>
    <t>1410</t>
  </si>
  <si>
    <t>1420</t>
  </si>
  <si>
    <t>247</t>
  </si>
  <si>
    <t>2700</t>
  </si>
  <si>
    <t>Пособия по социальной помощи, выплачиваемые работодателями, нанимателями бывшим работникам в натуральной форме</t>
  </si>
  <si>
    <t>Орликова О.Е.</t>
  </si>
  <si>
    <t>Расходование средств за счет возврата дебиторской задолженности прошлых лет в рамках субсидии на финансовое обеспечение выполнения муниципального задания</t>
  </si>
  <si>
    <t>Власова Е.Г.</t>
  </si>
  <si>
    <t xml:space="preserve">ост по платн </t>
  </si>
  <si>
    <t>ост по конк</t>
  </si>
  <si>
    <t>10д090</t>
  </si>
  <si>
    <t>Начальник управления культуры Администрации города Нижний Тагил</t>
  </si>
  <si>
    <t>С.В.Юрчишина</t>
  </si>
  <si>
    <t>4зм000</t>
  </si>
  <si>
    <t>зп не более 91%</t>
  </si>
  <si>
    <t>ком не менее 6%</t>
  </si>
  <si>
    <t>Наименование поступлений</t>
  </si>
  <si>
    <t>Субсидия на финансовое обеспечение выполнения муниципального задания муниципальными учреждениями в части финансирования расходов на оплату налога на имущество</t>
  </si>
  <si>
    <t>Наименование выплат</t>
  </si>
  <si>
    <t>больничный лист за счет работодателя</t>
  </si>
  <si>
    <t>23</t>
  </si>
  <si>
    <t>на 2024 г.
1-й год планового периода</t>
  </si>
  <si>
    <t>на 2025 г.
2-й год планового периода</t>
  </si>
  <si>
    <t>2024-2025г.</t>
  </si>
  <si>
    <t>пр не менее 3%</t>
  </si>
  <si>
    <t>212</t>
  </si>
  <si>
    <t>Код по бюд-жет-ной клас-сифи-кации Рос-сий-ской Феде-рации &lt;3&gt;</t>
  </si>
  <si>
    <t>Анали-тичес-кий код &lt;4&gt;</t>
  </si>
  <si>
    <t>на 2023 г.
текущий финансо- вый год</t>
  </si>
  <si>
    <t>приносящая доход деятельность (собственные доходы учреждения)</t>
  </si>
  <si>
    <t>денежное довольствие военнослужащих и сотрудников, имеющих специальные звания</t>
  </si>
  <si>
    <t>2150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</si>
  <si>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</si>
  <si>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</si>
  <si>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</si>
  <si>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</si>
  <si>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</si>
  <si>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</si>
  <si>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</si>
  <si>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</si>
  <si>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</si>
  <si>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на оплату труда стажеров</t>
  </si>
  <si>
    <t>2181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</si>
  <si>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</si>
  <si>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</si>
  <si>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</si>
  <si>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</si>
  <si>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</si>
  <si>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</si>
  <si>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</si>
  <si>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</si>
  <si>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</si>
  <si>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290</t>
  </si>
  <si>
    <t>закупку товаров, работ, услуг в сфере информационно-коммуникационных технологий</t>
  </si>
  <si>
    <t>2620</t>
  </si>
  <si>
    <t>242</t>
  </si>
  <si>
    <t>прочую закупку товаров, работ и услуг</t>
  </si>
  <si>
    <t>310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</si>
  <si>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</si>
  <si>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246</t>
  </si>
  <si>
    <t>закупку энергетических ресурсов</t>
  </si>
  <si>
    <t>2660</t>
  </si>
  <si>
    <t>2710</t>
  </si>
  <si>
    <t>2720</t>
  </si>
  <si>
    <t>специальные расходы</t>
  </si>
  <si>
    <t>2800</t>
  </si>
  <si>
    <t>880</t>
  </si>
  <si>
    <t>Раздел 2. Сведения по выплатам на закупки товаров,
работ, услуг &lt;10&gt;</t>
  </si>
  <si>
    <t>Коды строк</t>
  </si>
  <si>
    <t>Код по БК РФ &lt;10.1&gt;</t>
  </si>
  <si>
    <t>Уни-
каль-
ный 
код &lt;10.2&gt;</t>
  </si>
  <si>
    <t>4.1</t>
  </si>
  <si>
    <t>4.2</t>
  </si>
  <si>
    <t>1.</t>
  </si>
  <si>
    <t>Выплаты на закупку товаров, работ, услуг, всего &lt;11&gt;</t>
  </si>
  <si>
    <t>26000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</si>
  <si>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</si>
  <si>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статья 1652; 2018, № 32, статья 5104) (далее – Федеральный закон № 44-ФЗ) и Федерального закона от 18 июля 2011 года № 223-ФЗ «О закупках товаров, работ, услуг отдельными видами юридических лиц» (Собрание законодательства Российской Федерации, 2011, № 30, статья 4571; 2018, № 32, статья 5135) (далее – Федеральный закон № 223-ФЗ) &lt;12&gt;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</si>
  <si>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</si>
  <si>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</si>
  <si>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&lt;12&gt;</t>
  </si>
  <si>
    <t>26200</t>
  </si>
  <si>
    <t>1.3.</t>
  </si>
  <si>
    <t>26300</t>
  </si>
  <si>
    <t>1.3.1.</t>
  </si>
  <si>
    <t>в соответствии с Федеральным законом № 44-Ф З</t>
  </si>
  <si>
    <t>26310</t>
  </si>
  <si>
    <t>1.3.1.0.</t>
  </si>
  <si>
    <t>из них &lt;10.1&gt;:</t>
  </si>
  <si>
    <t>26310.1</t>
  </si>
  <si>
    <t>1.3.1.1.</t>
  </si>
  <si>
    <t>из них &lt;10.2&gt;:</t>
  </si>
  <si>
    <t>26310.2</t>
  </si>
  <si>
    <t>1.3.2.</t>
  </si>
  <si>
    <t>в соответствии с Федеральным законом № 223-ФЗ</t>
  </si>
  <si>
    <t>26320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</si>
  <si>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</si>
  <si>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&lt;13&gt;</t>
  </si>
  <si>
    <t>26400</t>
  </si>
  <si>
    <t>1.4.1.</t>
  </si>
  <si>
    <t>26410</t>
  </si>
  <si>
    <t>в соответствии с Федеральным законом № 44-ФЗ</t>
  </si>
  <si>
    <t>26411</t>
  </si>
  <si>
    <t>1.4.1.2.</t>
  </si>
  <si>
    <t>в соответствии с Федеральным законом № 223-ФЗ &lt;14&gt;</t>
  </si>
  <si>
    <t>26412</t>
  </si>
  <si>
    <t>26420</t>
  </si>
  <si>
    <t>1.4.2.1.</t>
  </si>
  <si>
    <t>26421</t>
  </si>
  <si>
    <t>1.4.2.1.0.</t>
  </si>
  <si>
    <t>26421.1</t>
  </si>
  <si>
    <t>1.4.2.2.</t>
  </si>
  <si>
    <t>26422</t>
  </si>
  <si>
    <t>1.4.3.</t>
  </si>
  <si>
    <t>за счет субсидий, предоставляемых на осуществление капитальных вложений &lt;15&gt;</t>
  </si>
  <si>
    <t>26430</t>
  </si>
  <si>
    <t>1.4.3.0.</t>
  </si>
  <si>
    <t>26430.1</t>
  </si>
  <si>
    <t>1.4.3.1.</t>
  </si>
  <si>
    <t>26430.2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</si>
  <si>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</si>
  <si>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</si>
  <si>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</si>
  <si>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</si>
  <si>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</si>
  <si>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1.4.4.2.</t>
  </si>
  <si>
    <t>в соответствии с Федеральным законом N 223-ФЗ &lt;14&gt;</t>
  </si>
  <si>
    <t>26442</t>
  </si>
  <si>
    <t>1.4.5.</t>
  </si>
  <si>
    <t>26450</t>
  </si>
  <si>
    <t>1.4.5.1.</t>
  </si>
  <si>
    <t>26451</t>
  </si>
  <si>
    <t>1.4.5.1.0.</t>
  </si>
  <si>
    <t>26451.1</t>
  </si>
  <si>
    <t>1.4.5.1.1.</t>
  </si>
  <si>
    <t>26451.2</t>
  </si>
  <si>
    <t>1.4.5.2.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</si>
  <si>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</si>
  <si>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</si>
  <si>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</si>
  <si>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</si>
  <si>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2.1.</t>
  </si>
  <si>
    <t>26510</t>
  </si>
  <si>
    <t>2022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</si>
  <si>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</si>
  <si>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</si>
  <si>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</si>
  <si>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30</t>
  </si>
  <si>
    <t>22</t>
  </si>
  <si>
    <t>30.12.2022</t>
  </si>
  <si>
    <t>декабря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</si>
</sst>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 ;[Red]\-#,##0.00\ "/>
    <numFmt numFmtId="166" formatCode="_-* #,##0_р_._-;\-* #,##0_р_._-;_-* &quot;-&quot;??_р_._-;_-@_-"/>
    <numFmt numFmtId="167" formatCode="#,##0.000"/>
    <numFmt numFmtId="168" formatCode="#,##0.00_ ;\-#,##0.00\ "/>
  </numFmts>
  <fonts count="70">
    <font>
      <sz val="10"/>
      <color rgb="FF000000"/>
      <name val="Times New Roman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name val="Calibri"/>
      <family val="2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0"/>
      <color indexed="30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</font>
    <font>
      <sz val="12"/>
      <color indexed="8"/>
      <name val="Times New Roman"/>
    </font>
    <font>
      <sz val="8"/>
      <name val="Times New Roman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3">
    <xf numFmtId="44" fontId="0" fillId="0" borderId="0">
      <alignment vertical="top" wrapText="1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/>
    <xf numFmtId="0" fontId="17" fillId="17" borderId="1" applyNumberFormat="0" applyAlignment="0" applyProtection="0"/>
    <xf numFmtId="0" fontId="18" fillId="14" borderId="2" applyNumberFormat="0" applyAlignment="0" applyProtection="0"/>
    <xf numFmtId="0" fontId="16" fillId="0" borderId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25" fillId="0" borderId="6" applyNumberFormat="0" applyFill="0" applyAlignment="0" applyProtection="0"/>
    <xf numFmtId="0" fontId="26" fillId="18" borderId="0" applyNumberFormat="0" applyBorder="0" applyAlignment="0" applyProtection="0"/>
    <xf numFmtId="0" fontId="13" fillId="3" borderId="7" applyNumberFormat="0" applyFont="0" applyAlignment="0" applyProtection="0"/>
    <xf numFmtId="0" fontId="27" fillId="17" borderId="8" applyNumberFormat="0" applyAlignment="0" applyProtection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0"/>
    <xf numFmtId="0" fontId="31" fillId="0" borderId="0" applyNumberFormat="0" applyFill="0" applyBorder="0" applyAlignment="0" applyProtection="0"/>
    <xf numFmtId="0" fontId="28" fillId="19" borderId="0"/>
    <xf numFmtId="0" fontId="32" fillId="0" borderId="0">
      <alignment horizontal="center"/>
    </xf>
    <xf numFmtId="0" fontId="28" fillId="0" borderId="10"/>
    <xf numFmtId="0" fontId="32" fillId="0" borderId="11">
      <alignment horizontal="center" vertical="center" wrapText="1"/>
    </xf>
    <xf numFmtId="0" fontId="28" fillId="19" borderId="12"/>
    <xf numFmtId="1" fontId="32" fillId="0" borderId="11">
      <alignment horizontal="left" shrinkToFit="1"/>
    </xf>
    <xf numFmtId="1" fontId="28" fillId="0" borderId="11">
      <alignment horizontal="left" shrinkToFit="1"/>
    </xf>
    <xf numFmtId="0" fontId="33" fillId="0" borderId="11">
      <alignment horizontal="left" vertical="top" wrapText="1"/>
    </xf>
    <xf numFmtId="0" fontId="33" fillId="0" borderId="11"/>
    <xf numFmtId="0" fontId="34" fillId="0" borderId="13"/>
    <xf numFmtId="0" fontId="34" fillId="0" borderId="0"/>
    <xf numFmtId="0" fontId="28" fillId="0" borderId="11"/>
    <xf numFmtId="0" fontId="28" fillId="0" borderId="11">
      <alignment horizontal="left" vertical="top" wrapText="1"/>
    </xf>
    <xf numFmtId="0" fontId="35" fillId="6" borderId="11">
      <alignment horizontal="left" vertical="top" wrapText="1"/>
    </xf>
    <xf numFmtId="0" fontId="35" fillId="5" borderId="11"/>
    <xf numFmtId="0" fontId="35" fillId="0" borderId="11">
      <alignment horizontal="left" vertical="top" wrapText="1"/>
    </xf>
    <xf numFmtId="0" fontId="35" fillId="0" borderId="11"/>
    <xf numFmtId="0" fontId="32" fillId="0" borderId="11">
      <alignment horizontal="center" vertical="center" wrapText="1"/>
    </xf>
    <xf numFmtId="0" fontId="32" fillId="0" borderId="11">
      <alignment horizontal="center" vertical="center" wrapText="1"/>
    </xf>
    <xf numFmtId="4" fontId="28" fillId="0" borderId="11">
      <alignment horizontal="right" shrinkToFit="1"/>
    </xf>
    <xf numFmtId="4" fontId="33" fillId="6" borderId="11">
      <alignment horizontal="right" vertical="top" shrinkToFit="1"/>
    </xf>
    <xf numFmtId="4" fontId="33" fillId="5" borderId="11">
      <alignment horizontal="right" vertical="top" shrinkToFit="1"/>
    </xf>
    <xf numFmtId="44" fontId="69" fillId="0" borderId="0">
      <alignment vertical="top" wrapText="1"/>
    </xf>
    <xf numFmtId="0" fontId="6" fillId="0" borderId="0"/>
    <xf numFmtId="0" fontId="6" fillId="0" borderId="0"/>
    <xf numFmtId="0" fontId="39" fillId="0" borderId="0"/>
    <xf numFmtId="0" fontId="4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4" fillId="0" borderId="0"/>
    <xf numFmtId="0" fontId="44" fillId="0" borderId="0"/>
    <xf numFmtId="0" fontId="34" fillId="0" borderId="0"/>
    <xf numFmtId="9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</cellStyleXfs>
  <cellXfs count="394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7" fillId="0" borderId="0" xfId="70" applyFont="1" applyAlignment="1"/>
    <xf numFmtId="0" fontId="7" fillId="0" borderId="0" xfId="70" applyFont="1" applyAlignment="1">
      <alignment horizontal="right"/>
    </xf>
    <xf numFmtId="0" fontId="8" fillId="0" borderId="0" xfId="70" applyFont="1" applyAlignment="1"/>
    <xf numFmtId="0" fontId="9" fillId="0" borderId="0" xfId="70" applyFont="1" applyAlignment="1"/>
    <xf numFmtId="0" fontId="8" fillId="0" borderId="0" xfId="70" applyFont="1" applyAlignment="1">
      <alignment horizontal="right"/>
    </xf>
    <xf numFmtId="0" fontId="8" fillId="0" borderId="0" xfId="70" applyFont="1" applyAlignment="1">
      <alignment horizontal="left"/>
    </xf>
    <xf numFmtId="0" fontId="11" fillId="0" borderId="0" xfId="70" applyFont="1" applyAlignment="1"/>
    <xf numFmtId="0" fontId="10" fillId="0" borderId="0" xfId="70" applyFont="1" applyAlignment="1"/>
    <xf numFmtId="0" fontId="10" fillId="0" borderId="0" xfId="70" applyFont="1" applyAlignment="1">
      <alignment horizontal="right"/>
    </xf>
    <xf numFmtId="0" fontId="8" fillId="0" borderId="0" xfId="70" applyFont="1" applyBorder="1" applyAlignment="1"/>
    <xf numFmtId="49" fontId="8" fillId="0" borderId="0" xfId="70" applyNumberFormat="1" applyFont="1" applyAlignment="1">
      <alignment horizontal="right"/>
    </xf>
    <xf numFmtId="49" fontId="8" fillId="0" borderId="0" xfId="70" applyNumberFormat="1" applyFont="1" applyBorder="1" applyAlignment="1"/>
    <xf numFmtId="0" fontId="12" fillId="0" borderId="0" xfId="70" applyFont="1" applyBorder="1" applyAlignment="1"/>
    <xf numFmtId="0" fontId="8" fillId="0" borderId="0" xfId="70" applyFont="1" applyAlignment="1">
      <alignment horizontal="center"/>
    </xf>
    <xf numFmtId="0" fontId="8" fillId="0" borderId="0" xfId="70" applyFont="1" applyBorder="1" applyAlignment="1">
      <alignment horizontal="center"/>
    </xf>
    <xf numFmtId="0" fontId="8" fillId="0" borderId="0" xfId="70" applyFont="1" applyBorder="1" applyAlignment="1">
      <alignment horizontal="left"/>
    </xf>
    <xf numFmtId="49" fontId="8" fillId="0" borderId="0" xfId="70" applyNumberFormat="1" applyFont="1" applyAlignment="1"/>
    <xf numFmtId="0" fontId="40" fillId="0" borderId="0" xfId="72" applyFont="1" applyAlignment="1">
      <alignment horizontal="center"/>
    </xf>
    <xf numFmtId="0" fontId="39" fillId="0" borderId="0" xfId="72"/>
    <xf numFmtId="0" fontId="39" fillId="0" borderId="0" xfId="72" applyAlignment="1">
      <alignment horizontal="center" vertical="center"/>
    </xf>
    <xf numFmtId="14" fontId="41" fillId="0" borderId="0" xfId="72" applyNumberFormat="1" applyFont="1" applyFill="1" applyAlignment="1">
      <alignment horizontal="center" vertical="center"/>
    </xf>
    <xf numFmtId="0" fontId="41" fillId="0" borderId="14" xfId="72" applyFont="1" applyBorder="1" applyAlignment="1">
      <alignment horizontal="center"/>
    </xf>
    <xf numFmtId="0" fontId="41" fillId="0" borderId="14" xfId="72" applyFont="1" applyBorder="1" applyAlignment="1">
      <alignment horizontal="center" wrapText="1"/>
    </xf>
    <xf numFmtId="0" fontId="43" fillId="0" borderId="15" xfId="72" applyFont="1" applyBorder="1" applyAlignment="1">
      <alignment horizontal="center" vertical="center" wrapText="1"/>
    </xf>
    <xf numFmtId="0" fontId="39" fillId="0" borderId="14" xfId="72" applyBorder="1" applyAlignment="1">
      <alignment horizontal="center" vertical="center"/>
    </xf>
    <xf numFmtId="0" fontId="39" fillId="0" borderId="14" xfId="72" applyBorder="1" applyAlignment="1">
      <alignment horizontal="center"/>
    </xf>
    <xf numFmtId="164" fontId="0" fillId="0" borderId="14" xfId="87" applyFont="1" applyBorder="1" applyAlignment="1">
      <alignment horizontal="center" vertical="center"/>
    </xf>
    <xf numFmtId="43" fontId="39" fillId="0" borderId="14" xfId="72" applyNumberFormat="1" applyBorder="1"/>
    <xf numFmtId="0" fontId="44" fillId="0" borderId="14" xfId="72" applyFont="1" applyBorder="1" applyAlignment="1">
      <alignment horizontal="center" vertical="center"/>
    </xf>
    <xf numFmtId="0" fontId="39" fillId="0" borderId="14" xfId="72" applyBorder="1" applyAlignment="1">
      <alignment wrapText="1"/>
    </xf>
    <xf numFmtId="0" fontId="42" fillId="0" borderId="14" xfId="72" applyFont="1" applyBorder="1" applyAlignment="1">
      <alignment wrapText="1"/>
    </xf>
    <xf numFmtId="164" fontId="42" fillId="0" borderId="14" xfId="87" applyFont="1" applyBorder="1" applyAlignment="1">
      <alignment horizontal="center" vertical="center"/>
    </xf>
    <xf numFmtId="0" fontId="44" fillId="0" borderId="14" xfId="72" applyFont="1" applyBorder="1" applyAlignment="1">
      <alignment wrapText="1"/>
    </xf>
    <xf numFmtId="0" fontId="39" fillId="0" borderId="14" xfId="72" applyBorder="1"/>
    <xf numFmtId="164" fontId="0" fillId="0" borderId="14" xfId="87" applyFont="1" applyBorder="1" applyAlignment="1">
      <alignment horizontal="right" vertical="center"/>
    </xf>
    <xf numFmtId="43" fontId="39" fillId="0" borderId="0" xfId="72" applyNumberFormat="1"/>
    <xf numFmtId="165" fontId="0" fillId="0" borderId="14" xfId="87" applyNumberFormat="1" applyFont="1" applyBorder="1" applyAlignment="1">
      <alignment horizontal="right" vertical="center"/>
    </xf>
    <xf numFmtId="164" fontId="42" fillId="0" borderId="14" xfId="87" applyFont="1" applyBorder="1" applyAlignment="1">
      <alignment horizontal="right" vertical="center"/>
    </xf>
    <xf numFmtId="0" fontId="42" fillId="0" borderId="16" xfId="72" applyFont="1" applyBorder="1" applyAlignment="1">
      <alignment horizontal="center"/>
    </xf>
    <xf numFmtId="0" fontId="42" fillId="0" borderId="16" xfId="72" applyFont="1" applyBorder="1" applyAlignment="1">
      <alignment horizontal="right"/>
    </xf>
    <xf numFmtId="0" fontId="42" fillId="0" borderId="17" xfId="72" applyFont="1" applyBorder="1" applyAlignment="1">
      <alignment wrapText="1"/>
    </xf>
    <xf numFmtId="164" fontId="41" fillId="0" borderId="14" xfId="87" applyFont="1" applyBorder="1" applyAlignment="1">
      <alignment horizontal="center" vertical="center"/>
    </xf>
    <xf numFmtId="0" fontId="41" fillId="0" borderId="16" xfId="72" applyFont="1" applyBorder="1" applyAlignment="1">
      <alignment horizontal="center"/>
    </xf>
    <xf numFmtId="0" fontId="41" fillId="0" borderId="16" xfId="72" applyFont="1" applyBorder="1" applyAlignment="1">
      <alignment horizontal="center" wrapText="1"/>
    </xf>
    <xf numFmtId="0" fontId="41" fillId="0" borderId="18" xfId="72" applyFont="1" applyBorder="1" applyAlignment="1">
      <alignment horizontal="center"/>
    </xf>
    <xf numFmtId="0" fontId="39" fillId="0" borderId="19" xfId="72" applyBorder="1" applyAlignment="1">
      <alignment horizontal="center"/>
    </xf>
    <xf numFmtId="0" fontId="39" fillId="0" borderId="20" xfId="72" applyBorder="1" applyAlignment="1">
      <alignment horizontal="center"/>
    </xf>
    <xf numFmtId="0" fontId="39" fillId="0" borderId="21" xfId="72" applyBorder="1" applyAlignment="1">
      <alignment wrapText="1"/>
    </xf>
    <xf numFmtId="0" fontId="39" fillId="0" borderId="22" xfId="72" applyBorder="1" applyAlignment="1">
      <alignment horizontal="center"/>
    </xf>
    <xf numFmtId="0" fontId="44" fillId="0" borderId="23" xfId="72" applyFont="1" applyBorder="1" applyAlignment="1">
      <alignment wrapText="1"/>
    </xf>
    <xf numFmtId="0" fontId="39" fillId="0" borderId="23" xfId="72" applyBorder="1" applyAlignment="1">
      <alignment wrapText="1"/>
    </xf>
    <xf numFmtId="0" fontId="45" fillId="0" borderId="22" xfId="72" applyFont="1" applyBorder="1" applyAlignment="1">
      <alignment horizontal="center"/>
    </xf>
    <xf numFmtId="0" fontId="45" fillId="0" borderId="14" xfId="72" applyFont="1" applyBorder="1" applyAlignment="1">
      <alignment horizontal="center"/>
    </xf>
    <xf numFmtId="0" fontId="45" fillId="0" borderId="23" xfId="72" applyFont="1" applyBorder="1" applyAlignment="1">
      <alignment wrapText="1"/>
    </xf>
    <xf numFmtId="164" fontId="45" fillId="0" borderId="14" xfId="87" applyFont="1" applyBorder="1" applyAlignment="1">
      <alignment horizontal="center" vertical="center"/>
    </xf>
    <xf numFmtId="0" fontId="45" fillId="0" borderId="0" xfId="72" applyFont="1"/>
    <xf numFmtId="0" fontId="45" fillId="0" borderId="19" xfId="72" applyFont="1" applyBorder="1" applyAlignment="1">
      <alignment horizontal="center"/>
    </xf>
    <xf numFmtId="0" fontId="45" fillId="0" borderId="20" xfId="72" applyFont="1" applyBorder="1" applyAlignment="1">
      <alignment horizontal="center"/>
    </xf>
    <xf numFmtId="0" fontId="45" fillId="0" borderId="21" xfId="72" applyFont="1" applyBorder="1" applyAlignment="1">
      <alignment wrapText="1"/>
    </xf>
    <xf numFmtId="0" fontId="46" fillId="0" borderId="22" xfId="72" applyFont="1" applyBorder="1" applyAlignment="1">
      <alignment horizontal="center"/>
    </xf>
    <xf numFmtId="0" fontId="46" fillId="0" borderId="14" xfId="72" applyFont="1" applyBorder="1" applyAlignment="1">
      <alignment horizontal="center"/>
    </xf>
    <xf numFmtId="0" fontId="46" fillId="0" borderId="23" xfId="72" applyFont="1" applyBorder="1" applyAlignment="1">
      <alignment wrapText="1"/>
    </xf>
    <xf numFmtId="164" fontId="46" fillId="0" borderId="14" xfId="87" applyFont="1" applyBorder="1" applyAlignment="1">
      <alignment horizontal="center" vertical="center"/>
    </xf>
    <xf numFmtId="0" fontId="46" fillId="0" borderId="0" xfId="72" applyFont="1"/>
    <xf numFmtId="0" fontId="44" fillId="0" borderId="22" xfId="72" applyFont="1" applyBorder="1" applyAlignment="1">
      <alignment horizontal="center"/>
    </xf>
    <xf numFmtId="0" fontId="44" fillId="0" borderId="14" xfId="72" applyFont="1" applyBorder="1" applyAlignment="1">
      <alignment horizontal="center"/>
    </xf>
    <xf numFmtId="164" fontId="44" fillId="0" borderId="14" xfId="87" applyFont="1" applyBorder="1" applyAlignment="1">
      <alignment horizontal="center" vertical="center"/>
    </xf>
    <xf numFmtId="0" fontId="44" fillId="0" borderId="0" xfId="72" applyFont="1"/>
    <xf numFmtId="0" fontId="47" fillId="0" borderId="22" xfId="72" applyFont="1" applyBorder="1" applyAlignment="1">
      <alignment horizontal="center"/>
    </xf>
    <xf numFmtId="0" fontId="47" fillId="0" borderId="14" xfId="72" applyFont="1" applyBorder="1" applyAlignment="1">
      <alignment horizontal="center"/>
    </xf>
    <xf numFmtId="0" fontId="47" fillId="0" borderId="23" xfId="72" applyFont="1" applyBorder="1" applyAlignment="1">
      <alignment wrapText="1"/>
    </xf>
    <xf numFmtId="164" fontId="47" fillId="0" borderId="14" xfId="87" applyFont="1" applyBorder="1" applyAlignment="1">
      <alignment horizontal="center" vertical="center"/>
    </xf>
    <xf numFmtId="0" fontId="47" fillId="0" borderId="0" xfId="72" applyFont="1"/>
    <xf numFmtId="0" fontId="45" fillId="0" borderId="23" xfId="72" applyFont="1" applyBorder="1" applyAlignment="1">
      <alignment horizontal="left"/>
    </xf>
    <xf numFmtId="0" fontId="45" fillId="0" borderId="15" xfId="72" applyFont="1" applyBorder="1" applyAlignment="1">
      <alignment horizontal="center"/>
    </xf>
    <xf numFmtId="0" fontId="45" fillId="0" borderId="24" xfId="72" applyFont="1" applyBorder="1" applyAlignment="1">
      <alignment wrapText="1"/>
    </xf>
    <xf numFmtId="0" fontId="44" fillId="0" borderId="19" xfId="72" applyFont="1" applyBorder="1" applyAlignment="1">
      <alignment horizontal="center"/>
    </xf>
    <xf numFmtId="0" fontId="44" fillId="0" borderId="20" xfId="72" applyFont="1" applyBorder="1" applyAlignment="1">
      <alignment horizontal="center"/>
    </xf>
    <xf numFmtId="0" fontId="48" fillId="0" borderId="16" xfId="72" applyFont="1" applyBorder="1" applyAlignment="1">
      <alignment horizontal="center"/>
    </xf>
    <xf numFmtId="0" fontId="48" fillId="0" borderId="18" xfId="72" applyFont="1" applyBorder="1" applyAlignment="1">
      <alignment horizontal="left"/>
    </xf>
    <xf numFmtId="164" fontId="48" fillId="0" borderId="14" xfId="87" applyFont="1" applyBorder="1" applyAlignment="1">
      <alignment horizontal="center" vertical="center"/>
    </xf>
    <xf numFmtId="0" fontId="47" fillId="0" borderId="0" xfId="72" applyFont="1" applyAlignment="1">
      <alignment horizontal="center"/>
    </xf>
    <xf numFmtId="0" fontId="45" fillId="0" borderId="20" xfId="72" applyFont="1" applyBorder="1" applyAlignment="1">
      <alignment horizontal="center" vertical="center"/>
    </xf>
    <xf numFmtId="0" fontId="45" fillId="0" borderId="19" xfId="72" applyFont="1" applyBorder="1" applyAlignment="1">
      <alignment horizontal="center" vertical="center"/>
    </xf>
    <xf numFmtId="0" fontId="39" fillId="0" borderId="24" xfId="72" applyBorder="1" applyAlignment="1">
      <alignment wrapText="1"/>
    </xf>
    <xf numFmtId="0" fontId="39" fillId="0" borderId="0" xfId="72" applyAlignment="1">
      <alignment horizontal="center"/>
    </xf>
    <xf numFmtId="0" fontId="39" fillId="0" borderId="0" xfId="72" applyAlignment="1">
      <alignment wrapText="1"/>
    </xf>
    <xf numFmtId="43" fontId="39" fillId="0" borderId="0" xfId="72" applyNumberFormat="1" applyAlignment="1">
      <alignment horizontal="center" vertical="center"/>
    </xf>
    <xf numFmtId="0" fontId="68" fillId="0" borderId="0" xfId="74"/>
    <xf numFmtId="0" fontId="68" fillId="0" borderId="0" xfId="74" applyAlignment="1">
      <alignment horizontal="right"/>
    </xf>
    <xf numFmtId="0" fontId="37" fillId="0" borderId="0" xfId="74" applyFont="1" applyAlignment="1">
      <alignment horizontal="right"/>
    </xf>
    <xf numFmtId="14" fontId="37" fillId="0" borderId="0" xfId="74" applyNumberFormat="1" applyFont="1" applyAlignment="1">
      <alignment horizontal="center"/>
    </xf>
    <xf numFmtId="0" fontId="37" fillId="0" borderId="0" xfId="74" applyFont="1"/>
    <xf numFmtId="43" fontId="0" fillId="0" borderId="14" xfId="88" applyFont="1" applyBorder="1" applyAlignment="1">
      <alignment horizontal="center" vertical="center"/>
    </xf>
    <xf numFmtId="43" fontId="38" fillId="0" borderId="14" xfId="88" applyFont="1" applyBorder="1" applyAlignment="1">
      <alignment horizontal="center" vertical="center"/>
    </xf>
    <xf numFmtId="166" fontId="38" fillId="0" borderId="14" xfId="88" applyNumberFormat="1" applyFont="1" applyBorder="1" applyAlignment="1">
      <alignment horizontal="center" vertical="center"/>
    </xf>
    <xf numFmtId="166" fontId="38" fillId="0" borderId="17" xfId="88" applyNumberFormat="1" applyFont="1" applyBorder="1" applyAlignment="1">
      <alignment horizontal="center" vertical="center"/>
    </xf>
    <xf numFmtId="43" fontId="3" fillId="0" borderId="14" xfId="88" applyFont="1" applyBorder="1" applyAlignment="1">
      <alignment horizontal="center" vertical="center"/>
    </xf>
    <xf numFmtId="43" fontId="38" fillId="0" borderId="14" xfId="88" applyFont="1" applyFill="1" applyBorder="1" applyAlignment="1">
      <alignment horizontal="center" vertical="center"/>
    </xf>
    <xf numFmtId="166" fontId="0" fillId="0" borderId="14" xfId="88" applyNumberFormat="1" applyFont="1" applyBorder="1" applyAlignment="1">
      <alignment horizontal="center" vertical="center"/>
    </xf>
    <xf numFmtId="0" fontId="38" fillId="0" borderId="0" xfId="74" applyFont="1"/>
    <xf numFmtId="0" fontId="68" fillId="0" borderId="14" xfId="74" applyBorder="1"/>
    <xf numFmtId="0" fontId="38" fillId="0" borderId="14" xfId="74" applyFont="1" applyBorder="1" applyAlignment="1">
      <alignment horizontal="center"/>
    </xf>
    <xf numFmtId="0" fontId="38" fillId="0" borderId="14" xfId="74" applyFont="1" applyBorder="1"/>
    <xf numFmtId="43" fontId="38" fillId="0" borderId="14" xfId="88" applyFont="1" applyBorder="1"/>
    <xf numFmtId="43" fontId="0" fillId="0" borderId="14" xfId="88" applyFont="1" applyBorder="1"/>
    <xf numFmtId="43" fontId="38" fillId="0" borderId="14" xfId="74" applyNumberFormat="1" applyFont="1" applyBorder="1"/>
    <xf numFmtId="0" fontId="68" fillId="0" borderId="14" xfId="74" applyBorder="1" applyAlignment="1">
      <alignment horizontal="center"/>
    </xf>
    <xf numFmtId="43" fontId="68" fillId="0" borderId="14" xfId="74" applyNumberFormat="1" applyBorder="1"/>
    <xf numFmtId="4" fontId="38" fillId="0" borderId="14" xfId="74" applyNumberFormat="1" applyFont="1" applyBorder="1"/>
    <xf numFmtId="43" fontId="50" fillId="0" borderId="14" xfId="88" applyFont="1" applyBorder="1" applyAlignment="1">
      <alignment horizontal="center" vertical="center"/>
    </xf>
    <xf numFmtId="43" fontId="0" fillId="0" borderId="14" xfId="88" applyFont="1" applyFill="1" applyBorder="1" applyAlignment="1">
      <alignment horizontal="center" vertical="center"/>
    </xf>
    <xf numFmtId="43" fontId="68" fillId="0" borderId="0" xfId="74" applyNumberFormat="1"/>
    <xf numFmtId="43" fontId="38" fillId="0" borderId="0" xfId="88" applyFont="1" applyBorder="1" applyAlignment="1">
      <alignment horizontal="center" vertical="center"/>
    </xf>
    <xf numFmtId="9" fontId="0" fillId="0" borderId="0" xfId="83" applyFont="1"/>
    <xf numFmtId="43" fontId="42" fillId="0" borderId="14" xfId="72" applyNumberFormat="1" applyFont="1" applyBorder="1"/>
    <xf numFmtId="0" fontId="42" fillId="0" borderId="0" xfId="72" applyFont="1"/>
    <xf numFmtId="43" fontId="44" fillId="0" borderId="14" xfId="72" applyNumberFormat="1" applyFont="1" applyBorder="1"/>
    <xf numFmtId="164" fontId="0" fillId="0" borderId="15" xfId="87" applyFont="1" applyBorder="1" applyAlignment="1">
      <alignment horizontal="center" vertical="center"/>
    </xf>
    <xf numFmtId="0" fontId="43" fillId="0" borderId="25" xfId="72" applyFont="1" applyBorder="1" applyAlignment="1">
      <alignment horizontal="center" vertical="center" wrapText="1"/>
    </xf>
    <xf numFmtId="164" fontId="45" fillId="0" borderId="15" xfId="87" applyFont="1" applyBorder="1" applyAlignment="1">
      <alignment horizontal="center" vertical="center"/>
    </xf>
    <xf numFmtId="164" fontId="42" fillId="0" borderId="25" xfId="87" applyFont="1" applyBorder="1" applyAlignment="1">
      <alignment horizontal="center" vertical="center"/>
    </xf>
    <xf numFmtId="164" fontId="41" fillId="0" borderId="15" xfId="87" applyFont="1" applyBorder="1" applyAlignment="1">
      <alignment horizontal="center" vertical="center"/>
    </xf>
    <xf numFmtId="164" fontId="52" fillId="0" borderId="14" xfId="87" applyFont="1" applyBorder="1" applyAlignment="1">
      <alignment horizontal="center" vertical="center"/>
    </xf>
    <xf numFmtId="4" fontId="41" fillId="0" borderId="14" xfId="87" applyNumberFormat="1" applyFont="1" applyBorder="1" applyAlignment="1">
      <alignment horizontal="center" vertical="center"/>
    </xf>
    <xf numFmtId="164" fontId="0" fillId="0" borderId="16" xfId="87" applyFont="1" applyBorder="1" applyAlignment="1">
      <alignment horizontal="center" vertical="center"/>
    </xf>
    <xf numFmtId="43" fontId="39" fillId="0" borderId="16" xfId="72" applyNumberFormat="1" applyBorder="1"/>
    <xf numFmtId="0" fontId="68" fillId="0" borderId="0" xfId="76"/>
    <xf numFmtId="0" fontId="68" fillId="0" borderId="0" xfId="76" applyAlignment="1">
      <alignment horizontal="right"/>
    </xf>
    <xf numFmtId="0" fontId="37" fillId="0" borderId="0" xfId="76" applyFont="1" applyAlignment="1">
      <alignment horizontal="right"/>
    </xf>
    <xf numFmtId="14" fontId="37" fillId="0" borderId="0" xfId="76" applyNumberFormat="1" applyFont="1" applyAlignment="1">
      <alignment horizontal="center"/>
    </xf>
    <xf numFmtId="0" fontId="37" fillId="0" borderId="0" xfId="76" applyFont="1"/>
    <xf numFmtId="43" fontId="0" fillId="0" borderId="14" xfId="89" applyFont="1" applyBorder="1" applyAlignment="1">
      <alignment horizontal="center" vertical="center"/>
    </xf>
    <xf numFmtId="43" fontId="38" fillId="0" borderId="14" xfId="89" applyFont="1" applyBorder="1" applyAlignment="1">
      <alignment horizontal="center" vertical="center"/>
    </xf>
    <xf numFmtId="1" fontId="55" fillId="0" borderId="14" xfId="89" applyNumberFormat="1" applyFont="1" applyBorder="1" applyAlignment="1">
      <alignment horizontal="center" vertical="center"/>
    </xf>
    <xf numFmtId="1" fontId="38" fillId="0" borderId="14" xfId="89" applyNumberFormat="1" applyFont="1" applyBorder="1" applyAlignment="1">
      <alignment horizontal="center" vertical="center"/>
    </xf>
    <xf numFmtId="43" fontId="0" fillId="0" borderId="14" xfId="84" applyFont="1" applyBorder="1" applyAlignment="1">
      <alignment horizontal="center" vertical="center"/>
    </xf>
    <xf numFmtId="1" fontId="38" fillId="0" borderId="14" xfId="76" applyNumberFormat="1" applyFont="1" applyBorder="1" applyAlignment="1">
      <alignment horizontal="center"/>
    </xf>
    <xf numFmtId="0" fontId="68" fillId="0" borderId="14" xfId="76" applyBorder="1"/>
    <xf numFmtId="43" fontId="2" fillId="0" borderId="14" xfId="84" applyFont="1" applyBorder="1"/>
    <xf numFmtId="0" fontId="38" fillId="0" borderId="14" xfId="76" applyFont="1" applyBorder="1" applyAlignment="1">
      <alignment horizontal="center"/>
    </xf>
    <xf numFmtId="0" fontId="38" fillId="0" borderId="14" xfId="76" applyFont="1" applyBorder="1"/>
    <xf numFmtId="43" fontId="38" fillId="0" borderId="14" xfId="89" applyFont="1" applyBorder="1"/>
    <xf numFmtId="0" fontId="38" fillId="0" borderId="0" xfId="76" applyFont="1"/>
    <xf numFmtId="43" fontId="0" fillId="0" borderId="14" xfId="89" applyFont="1" applyBorder="1"/>
    <xf numFmtId="43" fontId="38" fillId="0" borderId="14" xfId="76" applyNumberFormat="1" applyFont="1" applyBorder="1"/>
    <xf numFmtId="4" fontId="38" fillId="0" borderId="14" xfId="76" applyNumberFormat="1" applyFont="1" applyBorder="1"/>
    <xf numFmtId="43" fontId="2" fillId="0" borderId="14" xfId="84" applyFont="1" applyBorder="1" applyAlignment="1">
      <alignment horizontal="center" vertical="center"/>
    </xf>
    <xf numFmtId="0" fontId="44" fillId="0" borderId="14" xfId="73" applyBorder="1" applyAlignment="1">
      <alignment horizontal="center" vertical="center"/>
    </xf>
    <xf numFmtId="0" fontId="44" fillId="0" borderId="14" xfId="73" applyFont="1" applyBorder="1" applyAlignment="1">
      <alignment horizontal="center" vertical="center"/>
    </xf>
    <xf numFmtId="0" fontId="44" fillId="0" borderId="14" xfId="73" applyBorder="1"/>
    <xf numFmtId="0" fontId="44" fillId="0" borderId="14" xfId="73" applyFont="1" applyBorder="1" applyAlignment="1">
      <alignment wrapText="1"/>
    </xf>
    <xf numFmtId="43" fontId="44" fillId="0" borderId="14" xfId="73" applyNumberFormat="1" applyFont="1" applyFill="1" applyBorder="1" applyAlignment="1">
      <alignment vertical="center" wrapText="1"/>
    </xf>
    <xf numFmtId="43" fontId="45" fillId="0" borderId="15" xfId="72" applyNumberFormat="1" applyFont="1" applyFill="1" applyBorder="1"/>
    <xf numFmtId="43" fontId="57" fillId="0" borderId="0" xfId="74" applyNumberFormat="1" applyFont="1"/>
    <xf numFmtId="43" fontId="39" fillId="0" borderId="15" xfId="72" applyNumberFormat="1" applyFill="1" applyBorder="1"/>
    <xf numFmtId="43" fontId="39" fillId="0" borderId="14" xfId="72" applyNumberFormat="1" applyFill="1" applyBorder="1"/>
    <xf numFmtId="43" fontId="45" fillId="0" borderId="14" xfId="72" applyNumberFormat="1" applyFont="1" applyFill="1" applyBorder="1"/>
    <xf numFmtId="43" fontId="42" fillId="0" borderId="25" xfId="72" applyNumberFormat="1" applyFont="1" applyFill="1" applyBorder="1"/>
    <xf numFmtId="43" fontId="47" fillId="0" borderId="14" xfId="72" applyNumberFormat="1" applyFont="1" applyFill="1" applyBorder="1"/>
    <xf numFmtId="0" fontId="38" fillId="0" borderId="14" xfId="89" applyNumberFormat="1" applyFont="1" applyBorder="1" applyAlignment="1">
      <alignment horizontal="center" vertical="center"/>
    </xf>
    <xf numFmtId="0" fontId="42" fillId="0" borderId="14" xfId="72" applyFont="1" applyBorder="1" applyAlignment="1">
      <alignment horizontal="center" vertical="center"/>
    </xf>
    <xf numFmtId="0" fontId="68" fillId="0" borderId="0" xfId="76" applyAlignment="1">
      <alignment horizontal="center"/>
    </xf>
    <xf numFmtId="0" fontId="47" fillId="0" borderId="20" xfId="72" applyFont="1" applyBorder="1" applyAlignment="1">
      <alignment horizontal="center"/>
    </xf>
    <xf numFmtId="0" fontId="39" fillId="0" borderId="14" xfId="72" applyFill="1" applyBorder="1" applyAlignment="1">
      <alignment horizontal="center" vertical="center"/>
    </xf>
    <xf numFmtId="0" fontId="39" fillId="0" borderId="14" xfId="72" applyFill="1" applyBorder="1"/>
    <xf numFmtId="0" fontId="39" fillId="0" borderId="14" xfId="72" applyFont="1" applyFill="1" applyBorder="1" applyAlignment="1">
      <alignment wrapText="1"/>
    </xf>
    <xf numFmtId="43" fontId="44" fillId="0" borderId="14" xfId="72" applyNumberFormat="1" applyFont="1" applyBorder="1" applyAlignment="1">
      <alignment vertical="center"/>
    </xf>
    <xf numFmtId="43" fontId="0" fillId="0" borderId="14" xfId="84" applyFont="1" applyFill="1" applyBorder="1" applyAlignment="1">
      <alignment horizontal="center" vertical="center"/>
    </xf>
    <xf numFmtId="0" fontId="68" fillId="0" borderId="0" xfId="76" applyFill="1"/>
    <xf numFmtId="43" fontId="38" fillId="0" borderId="14" xfId="89" applyFont="1" applyFill="1" applyBorder="1" applyAlignment="1">
      <alignment horizontal="center" vertical="center"/>
    </xf>
    <xf numFmtId="43" fontId="0" fillId="0" borderId="14" xfId="89" applyFont="1" applyFill="1" applyBorder="1" applyAlignment="1">
      <alignment horizontal="center" vertical="center"/>
    </xf>
    <xf numFmtId="0" fontId="68" fillId="0" borderId="14" xfId="76" applyFill="1" applyBorder="1"/>
    <xf numFmtId="43" fontId="38" fillId="0" borderId="14" xfId="89" applyFont="1" applyFill="1" applyBorder="1"/>
    <xf numFmtId="43" fontId="0" fillId="0" borderId="14" xfId="89" applyFont="1" applyFill="1" applyBorder="1"/>
    <xf numFmtId="4" fontId="38" fillId="0" borderId="14" xfId="76" applyNumberFormat="1" applyFont="1" applyFill="1" applyBorder="1"/>
    <xf numFmtId="43" fontId="38" fillId="2" borderId="14" xfId="88" applyFont="1" applyFill="1" applyBorder="1" applyAlignment="1">
      <alignment horizontal="center" vertical="center"/>
    </xf>
    <xf numFmtId="43" fontId="0" fillId="2" borderId="14" xfId="88" applyFont="1" applyFill="1" applyBorder="1"/>
    <xf numFmtId="0" fontId="68" fillId="2" borderId="0" xfId="74" applyFill="1"/>
    <xf numFmtId="43" fontId="3" fillId="0" borderId="14" xfId="88" applyFont="1" applyFill="1" applyBorder="1" applyAlignment="1">
      <alignment horizontal="center" vertical="center"/>
    </xf>
    <xf numFmtId="0" fontId="39" fillId="0" borderId="14" xfId="72" applyFont="1" applyBorder="1" applyAlignment="1">
      <alignment horizontal="center" vertical="center"/>
    </xf>
    <xf numFmtId="0" fontId="39" fillId="0" borderId="26" xfId="72" applyBorder="1" applyAlignment="1">
      <alignment horizontal="center"/>
    </xf>
    <xf numFmtId="0" fontId="39" fillId="0" borderId="15" xfId="72" applyBorder="1" applyAlignment="1">
      <alignment horizontal="center"/>
    </xf>
    <xf numFmtId="166" fontId="0" fillId="0" borderId="27" xfId="88" applyNumberFormat="1" applyFont="1" applyBorder="1" applyAlignment="1">
      <alignment vertical="center"/>
    </xf>
    <xf numFmtId="166" fontId="0" fillId="0" borderId="15" xfId="88" applyNumberFormat="1" applyFont="1" applyBorder="1" applyAlignment="1">
      <alignment vertical="center"/>
    </xf>
    <xf numFmtId="0" fontId="68" fillId="16" borderId="14" xfId="74" applyFill="1" applyBorder="1" applyAlignment="1">
      <alignment horizontal="center"/>
    </xf>
    <xf numFmtId="166" fontId="0" fillId="16" borderId="14" xfId="88" applyNumberFormat="1" applyFont="1" applyFill="1" applyBorder="1" applyAlignment="1">
      <alignment vertical="center"/>
    </xf>
    <xf numFmtId="0" fontId="38" fillId="16" borderId="14" xfId="74" applyFont="1" applyFill="1" applyBorder="1" applyAlignment="1">
      <alignment horizontal="center"/>
    </xf>
    <xf numFmtId="164" fontId="56" fillId="0" borderId="14" xfId="87" applyFont="1" applyBorder="1" applyAlignment="1">
      <alignment horizontal="center" vertical="center"/>
    </xf>
    <xf numFmtId="0" fontId="39" fillId="0" borderId="21" xfId="72" applyFont="1" applyBorder="1" applyAlignment="1">
      <alignment wrapText="1"/>
    </xf>
    <xf numFmtId="0" fontId="58" fillId="0" borderId="14" xfId="72" applyFont="1" applyFill="1" applyBorder="1" applyAlignment="1">
      <alignment horizontal="center"/>
    </xf>
    <xf numFmtId="0" fontId="39" fillId="0" borderId="14" xfId="72" applyFont="1" applyFill="1" applyBorder="1" applyAlignment="1">
      <alignment horizontal="center"/>
    </xf>
    <xf numFmtId="0" fontId="45" fillId="0" borderId="14" xfId="72" applyFont="1" applyFill="1" applyBorder="1" applyAlignment="1">
      <alignment horizontal="center"/>
    </xf>
    <xf numFmtId="164" fontId="45" fillId="0" borderId="14" xfId="87" applyFont="1" applyFill="1" applyBorder="1" applyAlignment="1">
      <alignment horizontal="center" vertical="center"/>
    </xf>
    <xf numFmtId="164" fontId="46" fillId="0" borderId="14" xfId="87" applyFont="1" applyFill="1" applyBorder="1" applyAlignment="1">
      <alignment horizontal="center" vertical="center"/>
    </xf>
    <xf numFmtId="164" fontId="47" fillId="0" borderId="14" xfId="87" applyFont="1" applyFill="1" applyBorder="1" applyAlignment="1">
      <alignment horizontal="center" vertical="center"/>
    </xf>
    <xf numFmtId="164" fontId="45" fillId="0" borderId="15" xfId="87" applyFont="1" applyFill="1" applyBorder="1" applyAlignment="1">
      <alignment horizontal="center" vertical="center"/>
    </xf>
    <xf numFmtId="164" fontId="39" fillId="0" borderId="0" xfId="72" applyNumberFormat="1" applyAlignment="1">
      <alignment horizontal="center" vertical="center"/>
    </xf>
    <xf numFmtId="166" fontId="56" fillId="0" borderId="14" xfId="88" applyNumberFormat="1" applyFont="1" applyFill="1" applyBorder="1" applyAlignment="1">
      <alignment horizontal="center" vertical="center"/>
    </xf>
    <xf numFmtId="166" fontId="38" fillId="0" borderId="14" xfId="88" applyNumberFormat="1" applyFont="1" applyFill="1" applyBorder="1" applyAlignment="1">
      <alignment horizontal="center" vertical="center"/>
    </xf>
    <xf numFmtId="0" fontId="68" fillId="0" borderId="0" xfId="74" applyFill="1"/>
    <xf numFmtId="166" fontId="50" fillId="0" borderId="14" xfId="88" applyNumberFormat="1" applyFont="1" applyFill="1" applyBorder="1" applyAlignment="1">
      <alignment horizontal="center" vertical="center"/>
    </xf>
    <xf numFmtId="166" fontId="51" fillId="0" borderId="14" xfId="88" applyNumberFormat="1" applyFont="1" applyFill="1" applyBorder="1" applyAlignment="1">
      <alignment horizontal="center" vertical="center"/>
    </xf>
    <xf numFmtId="43" fontId="0" fillId="0" borderId="0" xfId="88" applyFont="1" applyFill="1" applyBorder="1"/>
    <xf numFmtId="43" fontId="68" fillId="0" borderId="0" xfId="74" applyNumberFormat="1" applyFill="1" applyBorder="1"/>
    <xf numFmtId="166" fontId="51" fillId="0" borderId="14" xfId="88" applyNumberFormat="1" applyFont="1" applyFill="1" applyBorder="1" applyAlignment="1">
      <alignment vertical="center"/>
    </xf>
    <xf numFmtId="43" fontId="68" fillId="0" borderId="0" xfId="74" applyNumberFormat="1" applyFill="1"/>
    <xf numFmtId="166" fontId="68" fillId="0" borderId="0" xfId="74" applyNumberFormat="1" applyFill="1" applyBorder="1"/>
    <xf numFmtId="0" fontId="38" fillId="0" borderId="0" xfId="74" applyFont="1" applyFill="1"/>
    <xf numFmtId="0" fontId="43" fillId="2" borderId="15" xfId="72" applyFont="1" applyFill="1" applyBorder="1" applyAlignment="1">
      <alignment horizontal="center" vertical="center" wrapText="1"/>
    </xf>
    <xf numFmtId="164" fontId="0" fillId="2" borderId="14" xfId="87" applyFont="1" applyFill="1" applyBorder="1" applyAlignment="1">
      <alignment horizontal="right" vertical="center"/>
    </xf>
    <xf numFmtId="4" fontId="0" fillId="2" borderId="14" xfId="87" applyNumberFormat="1" applyFont="1" applyFill="1" applyBorder="1" applyAlignment="1">
      <alignment horizontal="right" vertical="center"/>
    </xf>
    <xf numFmtId="2" fontId="0" fillId="2" borderId="14" xfId="87" applyNumberFormat="1" applyFont="1" applyFill="1" applyBorder="1" applyAlignment="1">
      <alignment horizontal="right" vertical="center"/>
    </xf>
    <xf numFmtId="4" fontId="42" fillId="2" borderId="14" xfId="87" applyNumberFormat="1" applyFont="1" applyFill="1" applyBorder="1" applyAlignment="1">
      <alignment horizontal="center" vertical="center"/>
    </xf>
    <xf numFmtId="4" fontId="0" fillId="2" borderId="16" xfId="87" applyNumberFormat="1" applyFont="1" applyFill="1" applyBorder="1" applyAlignment="1">
      <alignment horizontal="center" vertical="center"/>
    </xf>
    <xf numFmtId="4" fontId="0" fillId="2" borderId="14" xfId="87" applyNumberFormat="1" applyFont="1" applyFill="1" applyBorder="1" applyAlignment="1">
      <alignment horizontal="center" vertical="center"/>
    </xf>
    <xf numFmtId="164" fontId="0" fillId="2" borderId="14" xfId="87" applyFont="1" applyFill="1" applyBorder="1" applyAlignment="1">
      <alignment horizontal="center" vertical="center"/>
    </xf>
    <xf numFmtId="164" fontId="42" fillId="2" borderId="14" xfId="87" applyFont="1" applyFill="1" applyBorder="1" applyAlignment="1">
      <alignment horizontal="center" vertical="center"/>
    </xf>
    <xf numFmtId="164" fontId="0" fillId="2" borderId="16" xfId="87" applyFont="1" applyFill="1" applyBorder="1" applyAlignment="1">
      <alignment horizontal="center" vertical="center"/>
    </xf>
    <xf numFmtId="2" fontId="0" fillId="2" borderId="14" xfId="87" applyNumberFormat="1" applyFont="1" applyFill="1" applyBorder="1" applyAlignment="1">
      <alignment horizontal="center" vertical="center"/>
    </xf>
    <xf numFmtId="2" fontId="42" fillId="2" borderId="14" xfId="87" applyNumberFormat="1" applyFont="1" applyFill="1" applyBorder="1" applyAlignment="1">
      <alignment horizontal="center" vertical="center"/>
    </xf>
    <xf numFmtId="2" fontId="41" fillId="2" borderId="14" xfId="87" applyNumberFormat="1" applyFont="1" applyFill="1" applyBorder="1" applyAlignment="1">
      <alignment horizontal="center" vertical="center"/>
    </xf>
    <xf numFmtId="0" fontId="43" fillId="2" borderId="25" xfId="72" applyFont="1" applyFill="1" applyBorder="1" applyAlignment="1">
      <alignment horizontal="center" vertical="center" wrapText="1"/>
    </xf>
    <xf numFmtId="4" fontId="0" fillId="2" borderId="15" xfId="87" applyNumberFormat="1" applyFont="1" applyFill="1" applyBorder="1" applyAlignment="1">
      <alignment horizontal="center" vertical="center"/>
    </xf>
    <xf numFmtId="43" fontId="0" fillId="2" borderId="14" xfId="84" applyFont="1" applyFill="1" applyBorder="1" applyAlignment="1">
      <alignment horizontal="center" vertical="center"/>
    </xf>
    <xf numFmtId="43" fontId="45" fillId="2" borderId="14" xfId="84" applyFont="1" applyFill="1" applyBorder="1" applyAlignment="1">
      <alignment horizontal="center" vertical="center"/>
    </xf>
    <xf numFmtId="43" fontId="42" fillId="2" borderId="25" xfId="84" applyFont="1" applyFill="1" applyBorder="1" applyAlignment="1">
      <alignment horizontal="center" vertical="center"/>
    </xf>
    <xf numFmtId="43" fontId="45" fillId="2" borderId="15" xfId="84" applyFont="1" applyFill="1" applyBorder="1" applyAlignment="1">
      <alignment horizontal="center" vertical="center"/>
    </xf>
    <xf numFmtId="43" fontId="46" fillId="2" borderId="14" xfId="84" applyFont="1" applyFill="1" applyBorder="1" applyAlignment="1">
      <alignment horizontal="center" vertical="center"/>
    </xf>
    <xf numFmtId="43" fontId="44" fillId="2" borderId="14" xfId="84" applyFont="1" applyFill="1" applyBorder="1" applyAlignment="1">
      <alignment horizontal="center" vertical="center"/>
    </xf>
    <xf numFmtId="43" fontId="0" fillId="2" borderId="15" xfId="84" applyFont="1" applyFill="1" applyBorder="1" applyAlignment="1">
      <alignment horizontal="center" vertical="center"/>
    </xf>
    <xf numFmtId="43" fontId="52" fillId="2" borderId="14" xfId="84" applyFont="1" applyFill="1" applyBorder="1" applyAlignment="1">
      <alignment horizontal="center" vertical="center"/>
    </xf>
    <xf numFmtId="43" fontId="47" fillId="2" borderId="14" xfId="84" applyFont="1" applyFill="1" applyBorder="1" applyAlignment="1">
      <alignment horizontal="center" vertical="center"/>
    </xf>
    <xf numFmtId="43" fontId="42" fillId="2" borderId="14" xfId="84" applyFont="1" applyFill="1" applyBorder="1" applyAlignment="1">
      <alignment horizontal="center" vertical="center"/>
    </xf>
    <xf numFmtId="43" fontId="48" fillId="2" borderId="14" xfId="84" applyFont="1" applyFill="1" applyBorder="1" applyAlignment="1">
      <alignment horizontal="center" vertical="center"/>
    </xf>
    <xf numFmtId="164" fontId="41" fillId="2" borderId="15" xfId="87" applyFont="1" applyFill="1" applyBorder="1" applyAlignment="1">
      <alignment horizontal="center" vertical="center"/>
    </xf>
    <xf numFmtId="164" fontId="0" fillId="2" borderId="15" xfId="87" applyFont="1" applyFill="1" applyBorder="1" applyAlignment="1">
      <alignment horizontal="center" vertical="center"/>
    </xf>
    <xf numFmtId="164" fontId="45" fillId="2" borderId="14" xfId="87" applyFont="1" applyFill="1" applyBorder="1" applyAlignment="1">
      <alignment horizontal="center" vertical="center"/>
    </xf>
    <xf numFmtId="164" fontId="42" fillId="2" borderId="25" xfId="87" applyFont="1" applyFill="1" applyBorder="1" applyAlignment="1">
      <alignment horizontal="center" vertical="center"/>
    </xf>
    <xf numFmtId="164" fontId="45" fillId="2" borderId="15" xfId="87" applyFont="1" applyFill="1" applyBorder="1" applyAlignment="1">
      <alignment horizontal="center" vertical="center"/>
    </xf>
    <xf numFmtId="164" fontId="46" fillId="2" borderId="14" xfId="87" applyFont="1" applyFill="1" applyBorder="1" applyAlignment="1">
      <alignment horizontal="center" vertical="center"/>
    </xf>
    <xf numFmtId="164" fontId="44" fillId="2" borderId="14" xfId="87" applyFont="1" applyFill="1" applyBorder="1" applyAlignment="1">
      <alignment horizontal="center" vertical="center"/>
    </xf>
    <xf numFmtId="164" fontId="52" fillId="2" borderId="14" xfId="87" applyFont="1" applyFill="1" applyBorder="1" applyAlignment="1">
      <alignment horizontal="center" vertical="center"/>
    </xf>
    <xf numFmtId="164" fontId="47" fillId="2" borderId="14" xfId="87" applyFont="1" applyFill="1" applyBorder="1" applyAlignment="1">
      <alignment horizontal="center" vertical="center"/>
    </xf>
    <xf numFmtId="2" fontId="0" fillId="2" borderId="15" xfId="87" applyNumberFormat="1" applyFont="1" applyFill="1" applyBorder="1" applyAlignment="1">
      <alignment horizontal="center" vertical="center"/>
    </xf>
    <xf numFmtId="2" fontId="45" fillId="2" borderId="14" xfId="87" applyNumberFormat="1" applyFont="1" applyFill="1" applyBorder="1" applyAlignment="1">
      <alignment horizontal="center" vertical="center"/>
    </xf>
    <xf numFmtId="2" fontId="42" fillId="2" borderId="25" xfId="87" applyNumberFormat="1" applyFont="1" applyFill="1" applyBorder="1" applyAlignment="1">
      <alignment horizontal="center" vertical="center"/>
    </xf>
    <xf numFmtId="2" fontId="45" fillId="2" borderId="15" xfId="87" applyNumberFormat="1" applyFont="1" applyFill="1" applyBorder="1" applyAlignment="1">
      <alignment horizontal="center" vertical="center"/>
    </xf>
    <xf numFmtId="2" fontId="46" fillId="2" borderId="14" xfId="87" applyNumberFormat="1" applyFont="1" applyFill="1" applyBorder="1" applyAlignment="1">
      <alignment horizontal="center" vertical="center"/>
    </xf>
    <xf numFmtId="2" fontId="44" fillId="2" borderId="14" xfId="87" applyNumberFormat="1" applyFont="1" applyFill="1" applyBorder="1" applyAlignment="1">
      <alignment horizontal="center" vertical="center"/>
    </xf>
    <xf numFmtId="2" fontId="52" fillId="2" borderId="14" xfId="87" applyNumberFormat="1" applyFont="1" applyFill="1" applyBorder="1" applyAlignment="1">
      <alignment horizontal="center" vertical="center"/>
    </xf>
    <xf numFmtId="2" fontId="47" fillId="2" borderId="14" xfId="87" applyNumberFormat="1" applyFont="1" applyFill="1" applyBorder="1" applyAlignment="1">
      <alignment horizontal="center" vertical="center"/>
    </xf>
    <xf numFmtId="2" fontId="48" fillId="2" borderId="14" xfId="87" applyNumberFormat="1" applyFont="1" applyFill="1" applyBorder="1" applyAlignment="1">
      <alignment horizontal="center" vertical="center"/>
    </xf>
    <xf numFmtId="2" fontId="41" fillId="20" borderId="0" xfId="72" applyNumberFormat="1" applyFont="1" applyFill="1" applyAlignment="1">
      <alignment horizontal="center" vertical="center"/>
    </xf>
    <xf numFmtId="164" fontId="39" fillId="0" borderId="16" xfId="87" applyFont="1" applyBorder="1" applyAlignment="1">
      <alignment horizontal="center" vertical="center"/>
    </xf>
    <xf numFmtId="164" fontId="39" fillId="2" borderId="16" xfId="87" applyFont="1" applyFill="1" applyBorder="1" applyAlignment="1">
      <alignment horizontal="center" vertical="center"/>
    </xf>
    <xf numFmtId="164" fontId="39" fillId="0" borderId="16" xfId="87" applyFont="1" applyFill="1" applyBorder="1" applyAlignment="1">
      <alignment horizontal="center" vertical="center"/>
    </xf>
    <xf numFmtId="2" fontId="39" fillId="2" borderId="16" xfId="87" applyNumberFormat="1" applyFont="1" applyFill="1" applyBorder="1" applyAlignment="1">
      <alignment horizontal="center" vertical="center"/>
    </xf>
    <xf numFmtId="0" fontId="39" fillId="0" borderId="0" xfId="72" applyFont="1"/>
    <xf numFmtId="43" fontId="39" fillId="0" borderId="14" xfId="72" applyNumberFormat="1" applyFont="1" applyFill="1" applyBorder="1"/>
    <xf numFmtId="0" fontId="39" fillId="0" borderId="16" xfId="72" applyFont="1" applyBorder="1" applyAlignment="1">
      <alignment horizontal="center" vertical="center"/>
    </xf>
    <xf numFmtId="0" fontId="39" fillId="0" borderId="15" xfId="72" applyFont="1" applyBorder="1" applyAlignment="1">
      <alignment horizontal="center" vertical="center"/>
    </xf>
    <xf numFmtId="0" fontId="39" fillId="0" borderId="18" xfId="72" applyFont="1" applyFill="1" applyBorder="1" applyAlignment="1">
      <alignment wrapText="1"/>
    </xf>
    <xf numFmtId="43" fontId="8" fillId="2" borderId="16" xfId="84" applyFont="1" applyFill="1" applyBorder="1" applyAlignment="1">
      <alignment horizontal="center" vertical="center"/>
    </xf>
    <xf numFmtId="0" fontId="39" fillId="0" borderId="28" xfId="72" applyFont="1" applyBorder="1" applyAlignment="1">
      <alignment horizontal="center" vertical="center"/>
    </xf>
    <xf numFmtId="0" fontId="68" fillId="0" borderId="0" xfId="74" applyFill="1" applyAlignment="1">
      <alignment horizontal="right"/>
    </xf>
    <xf numFmtId="0" fontId="37" fillId="0" borderId="0" xfId="74" applyFont="1" applyFill="1" applyAlignment="1">
      <alignment horizontal="right"/>
    </xf>
    <xf numFmtId="0" fontId="68" fillId="0" borderId="14" xfId="74" applyFill="1" applyBorder="1"/>
    <xf numFmtId="43" fontId="38" fillId="0" borderId="14" xfId="88" applyFont="1" applyFill="1" applyBorder="1"/>
    <xf numFmtId="43" fontId="0" fillId="0" borderId="14" xfId="88" applyFont="1" applyFill="1" applyBorder="1"/>
    <xf numFmtId="43" fontId="68" fillId="0" borderId="14" xfId="74" applyNumberFormat="1" applyFill="1" applyBorder="1"/>
    <xf numFmtId="4" fontId="38" fillId="0" borderId="14" xfId="74" applyNumberFormat="1" applyFont="1" applyFill="1" applyBorder="1"/>
    <xf numFmtId="0" fontId="42" fillId="0" borderId="16" xfId="72" applyFont="1" applyBorder="1" applyAlignment="1">
      <alignment horizontal="center" vertical="center"/>
    </xf>
    <xf numFmtId="0" fontId="42" fillId="17" borderId="17" xfId="72" applyFont="1" applyFill="1" applyBorder="1" applyAlignment="1">
      <alignment vertical="center" wrapText="1"/>
    </xf>
    <xf numFmtId="0" fontId="39" fillId="0" borderId="22" xfId="72" applyFont="1" applyBorder="1" applyAlignment="1">
      <alignment horizontal="center"/>
    </xf>
    <xf numFmtId="0" fontId="39" fillId="0" borderId="14" xfId="72" applyFont="1" applyBorder="1" applyAlignment="1">
      <alignment horizontal="center"/>
    </xf>
    <xf numFmtId="0" fontId="59" fillId="0" borderId="0" xfId="74" applyFont="1" applyFill="1"/>
    <xf numFmtId="4" fontId="47" fillId="2" borderId="14" xfId="87" applyNumberFormat="1" applyFont="1" applyFill="1" applyBorder="1" applyAlignment="1">
      <alignment horizontal="center" vertical="center"/>
    </xf>
    <xf numFmtId="4" fontId="45" fillId="2" borderId="14" xfId="87" applyNumberFormat="1" applyFont="1" applyFill="1" applyBorder="1" applyAlignment="1">
      <alignment horizontal="center" vertical="center"/>
    </xf>
    <xf numFmtId="4" fontId="46" fillId="2" borderId="14" xfId="87" applyNumberFormat="1" applyFont="1" applyFill="1" applyBorder="1" applyAlignment="1">
      <alignment horizontal="center" vertical="center"/>
    </xf>
    <xf numFmtId="4" fontId="44" fillId="2" borderId="14" xfId="87" applyNumberFormat="1" applyFont="1" applyFill="1" applyBorder="1" applyAlignment="1">
      <alignment horizontal="center" vertical="center"/>
    </xf>
    <xf numFmtId="4" fontId="42" fillId="2" borderId="25" xfId="87" applyNumberFormat="1" applyFont="1" applyFill="1" applyBorder="1" applyAlignment="1">
      <alignment horizontal="center" vertical="center"/>
    </xf>
    <xf numFmtId="4" fontId="45" fillId="2" borderId="15" xfId="87" applyNumberFormat="1" applyFont="1" applyFill="1" applyBorder="1" applyAlignment="1">
      <alignment horizontal="center" vertical="center"/>
    </xf>
    <xf numFmtId="4" fontId="48" fillId="2" borderId="14" xfId="87" applyNumberFormat="1" applyFont="1" applyFill="1" applyBorder="1" applyAlignment="1">
      <alignment horizontal="center" vertical="center"/>
    </xf>
    <xf numFmtId="4" fontId="41" fillId="2" borderId="15" xfId="87" applyNumberFormat="1" applyFont="1" applyFill="1" applyBorder="1" applyAlignment="1">
      <alignment horizontal="center" vertical="center"/>
    </xf>
    <xf numFmtId="4" fontId="39" fillId="0" borderId="0" xfId="72" applyNumberFormat="1" applyAlignment="1">
      <alignment horizontal="center" vertical="center"/>
    </xf>
    <xf numFmtId="43" fontId="38" fillId="2" borderId="14" xfId="88" applyFont="1" applyFill="1" applyBorder="1" applyAlignment="1">
      <alignment horizontal="center" vertical="center" wrapText="1"/>
    </xf>
    <xf numFmtId="0" fontId="45" fillId="0" borderId="14" xfId="72" applyFont="1" applyBorder="1" applyAlignment="1">
      <alignment horizontal="center" vertical="center"/>
    </xf>
    <xf numFmtId="14" fontId="37" fillId="0" borderId="0" xfId="76" applyNumberFormat="1" applyFont="1" applyFill="1" applyAlignment="1">
      <alignment horizontal="center"/>
    </xf>
    <xf numFmtId="0" fontId="42" fillId="0" borderId="14" xfId="72" applyFont="1" applyFill="1" applyBorder="1" applyAlignment="1">
      <alignment horizontal="center" vertical="center"/>
    </xf>
    <xf numFmtId="43" fontId="2" fillId="0" borderId="14" xfId="84" applyFont="1" applyFill="1" applyBorder="1" applyAlignment="1">
      <alignment horizontal="center" vertical="center"/>
    </xf>
    <xf numFmtId="43" fontId="2" fillId="0" borderId="14" xfId="84" applyFont="1" applyFill="1" applyBorder="1"/>
    <xf numFmtId="4" fontId="52" fillId="2" borderId="14" xfId="87" applyNumberFormat="1" applyFont="1" applyFill="1" applyBorder="1" applyAlignment="1">
      <alignment horizontal="center" vertical="center"/>
    </xf>
    <xf numFmtId="0" fontId="37" fillId="0" borderId="0" xfId="74" applyFont="1" applyFill="1"/>
    <xf numFmtId="43" fontId="38" fillId="0" borderId="0" xfId="88" applyFont="1" applyFill="1" applyBorder="1" applyAlignment="1">
      <alignment horizontal="center" vertical="center"/>
    </xf>
    <xf numFmtId="43" fontId="38" fillId="8" borderId="14" xfId="88" applyFont="1" applyFill="1" applyBorder="1" applyAlignment="1">
      <alignment horizontal="center" vertical="center"/>
    </xf>
    <xf numFmtId="43" fontId="55" fillId="0" borderId="14" xfId="88" applyFont="1" applyBorder="1"/>
    <xf numFmtId="0" fontId="47" fillId="0" borderId="15" xfId="72" applyFont="1" applyBorder="1" applyAlignment="1">
      <alignment horizontal="center"/>
    </xf>
    <xf numFmtId="164" fontId="60" fillId="0" borderId="14" xfId="87" applyFont="1" applyBorder="1" applyAlignment="1">
      <alignment horizontal="center" vertical="center"/>
    </xf>
    <xf numFmtId="166" fontId="61" fillId="0" borderId="14" xfId="88" applyNumberFormat="1" applyFont="1" applyBorder="1" applyAlignment="1">
      <alignment horizontal="center" vertical="center"/>
    </xf>
    <xf numFmtId="0" fontId="39" fillId="0" borderId="23" xfId="72" applyFont="1" applyBorder="1" applyAlignment="1">
      <alignment wrapText="1"/>
    </xf>
    <xf numFmtId="43" fontId="47" fillId="0" borderId="14" xfId="72" applyNumberFormat="1" applyFont="1" applyFill="1" applyBorder="1" applyAlignment="1">
      <alignment vertical="center"/>
    </xf>
    <xf numFmtId="166" fontId="0" fillId="0" borderId="14" xfId="88" applyNumberFormat="1" applyFont="1" applyFill="1" applyBorder="1" applyAlignment="1">
      <alignment horizontal="center" vertical="center"/>
    </xf>
    <xf numFmtId="0" fontId="55" fillId="0" borderId="14" xfId="88" applyNumberFormat="1" applyFont="1" applyFill="1" applyBorder="1" applyAlignment="1">
      <alignment horizontal="center" vertical="center"/>
    </xf>
    <xf numFmtId="168" fontId="38" fillId="0" borderId="14" xfId="88" applyNumberFormat="1" applyFont="1" applyFill="1" applyBorder="1" applyAlignment="1">
      <alignment horizontal="center" vertical="center"/>
    </xf>
    <xf numFmtId="168" fontId="38" fillId="0" borderId="17" xfId="88" applyNumberFormat="1" applyFont="1" applyFill="1" applyBorder="1" applyAlignment="1">
      <alignment horizontal="center" vertical="center"/>
    </xf>
    <xf numFmtId="0" fontId="39" fillId="0" borderId="20" xfId="72" applyBorder="1" applyAlignment="1">
      <alignment wrapText="1"/>
    </xf>
    <xf numFmtId="0" fontId="62" fillId="0" borderId="14" xfId="72" applyFont="1" applyBorder="1" applyAlignment="1">
      <alignment wrapText="1"/>
    </xf>
    <xf numFmtId="166" fontId="1" fillId="0" borderId="14" xfId="88" applyNumberFormat="1" applyFont="1" applyFill="1" applyBorder="1" applyAlignment="1">
      <alignment horizontal="center" vertical="center"/>
    </xf>
    <xf numFmtId="168" fontId="1" fillId="0" borderId="14" xfId="88" applyNumberFormat="1" applyFont="1" applyFill="1" applyBorder="1" applyAlignment="1">
      <alignment horizontal="center" vertical="center"/>
    </xf>
    <xf numFmtId="168" fontId="1" fillId="0" borderId="17" xfId="88" applyNumberFormat="1" applyFont="1" applyFill="1" applyBorder="1" applyAlignment="1">
      <alignment horizontal="center" vertical="center"/>
    </xf>
    <xf numFmtId="166" fontId="36" fillId="0" borderId="14" xfId="88" applyNumberFormat="1" applyFont="1" applyFill="1" applyBorder="1" applyAlignment="1">
      <alignment horizontal="center" vertical="center"/>
    </xf>
    <xf numFmtId="43" fontId="1" fillId="0" borderId="14" xfId="88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top" wrapText="1"/>
    </xf>
    <xf numFmtId="43" fontId="49" fillId="0" borderId="14" xfId="84" applyFont="1" applyFill="1" applyBorder="1" applyAlignment="1">
      <alignment horizontal="center" vertical="center"/>
    </xf>
    <xf numFmtId="43" fontId="49" fillId="0" borderId="14" xfId="86" applyNumberFormat="1" applyFont="1" applyFill="1" applyBorder="1" applyAlignment="1">
      <alignment horizontal="center" vertical="top" wrapText="1"/>
    </xf>
    <xf numFmtId="43" fontId="49" fillId="2" borderId="14" xfId="86" applyNumberFormat="1" applyFont="1" applyFill="1" applyBorder="1" applyAlignment="1">
      <alignment horizontal="center" vertical="top" wrapText="1"/>
    </xf>
    <xf numFmtId="43" fontId="56" fillId="0" borderId="14" xfId="88" applyNumberFormat="1" applyFont="1" applyFill="1" applyBorder="1" applyAlignment="1">
      <alignment horizontal="center" vertical="center"/>
    </xf>
    <xf numFmtId="43" fontId="56" fillId="2" borderId="14" xfId="88" applyNumberFormat="1" applyFont="1" applyFill="1" applyBorder="1" applyAlignment="1">
      <alignment horizontal="center" vertical="center"/>
    </xf>
    <xf numFmtId="43" fontId="63" fillId="0" borderId="14" xfId="88" applyNumberFormat="1" applyFont="1" applyFill="1" applyBorder="1" applyAlignment="1">
      <alignment horizontal="center" vertical="center"/>
    </xf>
    <xf numFmtId="43" fontId="49" fillId="0" borderId="14" xfId="88" applyNumberFormat="1" applyFont="1" applyFill="1" applyBorder="1" applyAlignment="1">
      <alignment horizontal="center" vertical="center"/>
    </xf>
    <xf numFmtId="43" fontId="49" fillId="2" borderId="14" xfId="88" applyNumberFormat="1" applyFont="1" applyFill="1" applyBorder="1" applyAlignment="1">
      <alignment horizontal="center" vertical="center"/>
    </xf>
    <xf numFmtId="43" fontId="64" fillId="0" borderId="14" xfId="88" applyNumberFormat="1" applyFont="1" applyFill="1" applyBorder="1" applyAlignment="1">
      <alignment horizontal="center" vertical="center"/>
    </xf>
    <xf numFmtId="43" fontId="63" fillId="2" borderId="14" xfId="88" applyNumberFormat="1" applyFont="1" applyFill="1" applyBorder="1" applyAlignment="1">
      <alignment horizontal="center" vertical="center"/>
    </xf>
    <xf numFmtId="43" fontId="49" fillId="0" borderId="14" xfId="86" applyNumberFormat="1" applyFont="1" applyFill="1" applyBorder="1" applyAlignment="1">
      <alignment horizontal="center" vertical="top"/>
    </xf>
    <xf numFmtId="0" fontId="66" fillId="0" borderId="11" xfId="0" applyNumberFormat="1" applyFont="1" applyFill="1" applyBorder="1" applyAlignment="1">
      <alignment horizontal="center" vertical="top" wrapText="1"/>
    </xf>
    <xf numFmtId="0" fontId="66" fillId="0" borderId="11" xfId="0" applyNumberFormat="1" applyFont="1" applyFill="1" applyBorder="1" applyAlignment="1">
      <alignment vertical="top" wrapText="1"/>
    </xf>
    <xf numFmtId="4" fontId="66" fillId="0" borderId="11" xfId="0" applyNumberFormat="1" applyFont="1" applyFill="1" applyBorder="1" applyAlignment="1">
      <alignment horizontal="right" vertical="top" wrapText="1"/>
    </xf>
    <xf numFmtId="0" fontId="66" fillId="0" borderId="0" xfId="0" applyNumberFormat="1" applyFont="1" applyFill="1" applyAlignment="1">
      <alignment horizontal="center" vertical="top" wrapText="1"/>
    </xf>
    <xf numFmtId="0" fontId="66" fillId="0" borderId="11" xfId="0" applyNumberFormat="1" applyFont="1" applyFill="1" applyBorder="1" applyAlignment="1">
      <alignment horizontal="left" vertical="top" wrapText="1"/>
    </xf>
    <xf numFmtId="49" fontId="8" fillId="0" borderId="34" xfId="70" applyNumberFormat="1" applyFont="1" applyBorder="1" applyAlignment="1">
      <alignment horizontal="center"/>
    </xf>
    <xf numFmtId="0" fontId="10" fillId="0" borderId="0" xfId="70" applyFont="1" applyAlignment="1">
      <alignment horizontal="center"/>
    </xf>
    <xf numFmtId="0" fontId="7" fillId="0" borderId="0" xfId="70" applyFont="1" applyAlignment="1">
      <alignment horizontal="center"/>
    </xf>
    <xf numFmtId="0" fontId="8" fillId="0" borderId="0" xfId="70" applyFont="1" applyAlignment="1">
      <alignment horizontal="center"/>
    </xf>
    <xf numFmtId="0" fontId="8" fillId="0" borderId="34" xfId="70" applyFont="1" applyBorder="1" applyAlignment="1">
      <alignment horizontal="left" wrapText="1"/>
    </xf>
    <xf numFmtId="0" fontId="9" fillId="0" borderId="0" xfId="70" applyFont="1" applyAlignment="1">
      <alignment horizontal="center"/>
    </xf>
    <xf numFmtId="0" fontId="8" fillId="0" borderId="34" xfId="70" applyFont="1" applyBorder="1" applyAlignment="1">
      <alignment horizontal="right"/>
    </xf>
    <xf numFmtId="0" fontId="8" fillId="0" borderId="34" xfId="70" applyFont="1" applyBorder="1" applyAlignment="1">
      <alignment horizontal="center"/>
    </xf>
    <xf numFmtId="49" fontId="8" fillId="0" borderId="0" xfId="70" applyNumberFormat="1" applyFont="1" applyAlignment="1">
      <alignment horizontal="right"/>
    </xf>
    <xf numFmtId="0" fontId="8" fillId="0" borderId="14" xfId="70" applyFont="1" applyBorder="1" applyAlignment="1">
      <alignment horizontal="center"/>
    </xf>
    <xf numFmtId="0" fontId="8" fillId="0" borderId="0" xfId="70" applyFont="1" applyBorder="1" applyAlignment="1">
      <alignment horizontal="center"/>
    </xf>
    <xf numFmtId="0" fontId="8" fillId="0" borderId="33" xfId="70" applyFont="1" applyBorder="1" applyAlignment="1">
      <alignment horizontal="center"/>
    </xf>
    <xf numFmtId="49" fontId="10" fillId="0" borderId="34" xfId="70" applyNumberFormat="1" applyFont="1" applyBorder="1" applyAlignment="1">
      <alignment horizontal="left"/>
    </xf>
    <xf numFmtId="49" fontId="10" fillId="0" borderId="0" xfId="70" applyNumberFormat="1" applyFont="1" applyBorder="1" applyAlignment="1">
      <alignment horizontal="center"/>
    </xf>
    <xf numFmtId="49" fontId="8" fillId="0" borderId="14" xfId="70" applyNumberFormat="1" applyFont="1" applyBorder="1" applyAlignment="1">
      <alignment horizontal="center"/>
    </xf>
    <xf numFmtId="0" fontId="8" fillId="0" borderId="0" xfId="70" applyFont="1" applyAlignment="1">
      <alignment horizontal="left"/>
    </xf>
    <xf numFmtId="0" fontId="12" fillId="0" borderId="0" xfId="70" applyFont="1" applyAlignment="1">
      <alignment horizontal="left" wrapText="1"/>
    </xf>
    <xf numFmtId="0" fontId="8" fillId="0" borderId="0" xfId="70" applyFont="1" applyAlignment="1">
      <alignment horizontal="justify"/>
    </xf>
    <xf numFmtId="0" fontId="8" fillId="0" borderId="0" xfId="70" applyFont="1" applyBorder="1" applyAlignment="1">
      <alignment horizontal="left"/>
    </xf>
    <xf numFmtId="49" fontId="8" fillId="0" borderId="0" xfId="70" applyNumberFormat="1" applyFont="1" applyAlignment="1"/>
    <xf numFmtId="0" fontId="0" fillId="0" borderId="0" xfId="0" applyNumberFormat="1" applyFont="1" applyFill="1" applyAlignment="1">
      <alignment vertical="top" wrapText="1"/>
    </xf>
    <xf numFmtId="0" fontId="65" fillId="0" borderId="0" xfId="0" applyNumberFormat="1" applyFont="1" applyFill="1" applyAlignment="1">
      <alignment horizontal="center" vertical="top" wrapText="1"/>
    </xf>
    <xf numFmtId="0" fontId="66" fillId="0" borderId="1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42" fillId="0" borderId="32" xfId="72" applyFont="1" applyBorder="1" applyAlignment="1">
      <alignment horizontal="left"/>
    </xf>
    <xf numFmtId="0" fontId="42" fillId="0" borderId="25" xfId="72" applyFont="1" applyBorder="1" applyAlignment="1">
      <alignment horizontal="left"/>
    </xf>
    <xf numFmtId="0" fontId="42" fillId="0" borderId="29" xfId="72" applyFont="1" applyBorder="1" applyAlignment="1">
      <alignment horizontal="left"/>
    </xf>
    <xf numFmtId="0" fontId="41" fillId="0" borderId="15" xfId="72" applyFont="1" applyBorder="1" applyAlignment="1">
      <alignment horizontal="left"/>
    </xf>
    <xf numFmtId="0" fontId="42" fillId="0" borderId="14" xfId="72" applyFont="1" applyBorder="1" applyAlignment="1">
      <alignment horizontal="center"/>
    </xf>
    <xf numFmtId="0" fontId="42" fillId="0" borderId="14" xfId="72" applyFont="1" applyBorder="1" applyAlignment="1">
      <alignment horizontal="left"/>
    </xf>
    <xf numFmtId="0" fontId="42" fillId="0" borderId="23" xfId="72" applyFont="1" applyBorder="1" applyAlignment="1">
      <alignment horizontal="left"/>
    </xf>
    <xf numFmtId="0" fontId="42" fillId="0" borderId="23" xfId="72" applyFont="1" applyBorder="1" applyAlignment="1">
      <alignment horizontal="left" wrapText="1"/>
    </xf>
    <xf numFmtId="0" fontId="42" fillId="0" borderId="30" xfId="72" applyFont="1" applyBorder="1" applyAlignment="1">
      <alignment horizontal="left" wrapText="1"/>
    </xf>
    <xf numFmtId="0" fontId="42" fillId="0" borderId="17" xfId="72" applyFont="1" applyBorder="1" applyAlignment="1">
      <alignment horizontal="left" wrapText="1"/>
    </xf>
    <xf numFmtId="0" fontId="42" fillId="0" borderId="16" xfId="72" applyFont="1" applyBorder="1" applyAlignment="1">
      <alignment horizontal="center"/>
    </xf>
    <xf numFmtId="0" fontId="42" fillId="0" borderId="14" xfId="72" applyFont="1" applyBorder="1" applyAlignment="1">
      <alignment horizontal="center" vertical="center"/>
    </xf>
    <xf numFmtId="0" fontId="42" fillId="0" borderId="15" xfId="72" applyFont="1" applyBorder="1" applyAlignment="1">
      <alignment horizontal="center"/>
    </xf>
    <xf numFmtId="0" fontId="42" fillId="0" borderId="23" xfId="72" applyFont="1" applyBorder="1" applyAlignment="1">
      <alignment horizontal="center"/>
    </xf>
    <xf numFmtId="0" fontId="43" fillId="0" borderId="14" xfId="72" applyFont="1" applyFill="1" applyBorder="1" applyAlignment="1">
      <alignment horizontal="center" vertical="center" wrapText="1"/>
    </xf>
    <xf numFmtId="0" fontId="43" fillId="0" borderId="16" xfId="72" applyFont="1" applyFill="1" applyBorder="1" applyAlignment="1">
      <alignment horizontal="center" vertical="center" wrapText="1"/>
    </xf>
    <xf numFmtId="0" fontId="43" fillId="0" borderId="31" xfId="72" applyFont="1" applyFill="1" applyBorder="1" applyAlignment="1">
      <alignment horizontal="center" vertical="center" wrapText="1"/>
    </xf>
    <xf numFmtId="0" fontId="41" fillId="0" borderId="14" xfId="72" applyFont="1" applyBorder="1" applyAlignment="1">
      <alignment horizontal="left"/>
    </xf>
    <xf numFmtId="0" fontId="40" fillId="0" borderId="0" xfId="72" applyFont="1" applyAlignment="1">
      <alignment horizontal="center"/>
    </xf>
    <xf numFmtId="0" fontId="42" fillId="0" borderId="23" xfId="72" applyFont="1" applyBorder="1" applyAlignment="1">
      <alignment horizontal="center" vertical="center"/>
    </xf>
    <xf numFmtId="0" fontId="42" fillId="0" borderId="30" xfId="72" applyFont="1" applyBorder="1" applyAlignment="1">
      <alignment horizontal="center" vertical="center"/>
    </xf>
    <xf numFmtId="0" fontId="42" fillId="0" borderId="17" xfId="72" applyFont="1" applyBorder="1" applyAlignment="1">
      <alignment horizontal="center" vertical="center"/>
    </xf>
    <xf numFmtId="0" fontId="68" fillId="0" borderId="0" xfId="74" applyAlignment="1">
      <alignment horizontal="center"/>
    </xf>
    <xf numFmtId="166" fontId="0" fillId="0" borderId="16" xfId="88" applyNumberFormat="1" applyFont="1" applyBorder="1" applyAlignment="1">
      <alignment horizontal="center" vertical="center"/>
    </xf>
    <xf numFmtId="166" fontId="0" fillId="0" borderId="27" xfId="88" applyNumberFormat="1" applyFont="1" applyBorder="1" applyAlignment="1">
      <alignment horizontal="center" vertical="center"/>
    </xf>
    <xf numFmtId="166" fontId="0" fillId="0" borderId="15" xfId="88" applyNumberFormat="1" applyFont="1" applyBorder="1" applyAlignment="1">
      <alignment horizontal="center" vertical="center"/>
    </xf>
    <xf numFmtId="166" fontId="0" fillId="0" borderId="14" xfId="88" applyNumberFormat="1" applyFont="1" applyBorder="1" applyAlignment="1">
      <alignment horizontal="center" vertical="center"/>
    </xf>
    <xf numFmtId="166" fontId="0" fillId="0" borderId="14" xfId="88" applyNumberFormat="1" applyFont="1" applyFill="1" applyBorder="1" applyAlignment="1">
      <alignment horizontal="center" vertical="center"/>
    </xf>
    <xf numFmtId="166" fontId="51" fillId="0" borderId="14" xfId="88" applyNumberFormat="1" applyFont="1" applyFill="1" applyBorder="1" applyAlignment="1">
      <alignment horizontal="center" vertical="center"/>
    </xf>
    <xf numFmtId="166" fontId="51" fillId="0" borderId="16" xfId="88" applyNumberFormat="1" applyFont="1" applyFill="1" applyBorder="1" applyAlignment="1">
      <alignment horizontal="center" vertical="center"/>
    </xf>
    <xf numFmtId="166" fontId="51" fillId="0" borderId="15" xfId="88" applyNumberFormat="1" applyFont="1" applyFill="1" applyBorder="1" applyAlignment="1">
      <alignment horizontal="center" vertical="center"/>
    </xf>
    <xf numFmtId="0" fontId="2" fillId="0" borderId="0" xfId="76" applyFont="1" applyAlignment="1">
      <alignment horizontal="center"/>
    </xf>
    <xf numFmtId="0" fontId="68" fillId="0" borderId="0" xfId="76" applyAlignment="1">
      <alignment horizontal="center"/>
    </xf>
  </cellXfs>
  <cellStyles count="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Обычный" xfId="0" builtinId="0"/>
    <cellStyle name="Обычный 10" xfId="69"/>
    <cellStyle name="Обычный 2" xfId="70"/>
    <cellStyle name="Обычный 2 2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5" xfId="77"/>
    <cellStyle name="Обычный 6" xfId="78"/>
    <cellStyle name="Обычный 7" xfId="79"/>
    <cellStyle name="Обычный 7 2" xfId="80"/>
    <cellStyle name="Обычный 8" xfId="81"/>
    <cellStyle name="Обычный 9" xfId="82"/>
    <cellStyle name="Процентный 2" xfId="83"/>
    <cellStyle name="Финансовый" xfId="84" builtinId="3"/>
    <cellStyle name="Финансовый 2" xfId="85"/>
    <cellStyle name="Финансовый 2 2" xfId="86"/>
    <cellStyle name="Финансовый 3" xfId="87"/>
    <cellStyle name="Финансовый 4" xfId="88"/>
    <cellStyle name="Финансовый 4 2" xfId="89"/>
    <cellStyle name="Финансовый 5" xfId="90"/>
    <cellStyle name="Финансовый 5 2" xfId="91"/>
    <cellStyle name="Финансовый 6" xfId="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47"/>
  <sheetViews>
    <sheetView topLeftCell="A7" zoomScaleSheetLayoutView="120" workbookViewId="0">
      <selection activeCell="BV29" sqref="BV29"/>
    </sheetView>
  </sheetViews>
  <sheetFormatPr defaultColWidth="1.6640625" defaultRowHeight="12.75"/>
  <cols>
    <col min="1" max="41" width="1.6640625" style="6"/>
    <col min="42" max="42" width="2.6640625" style="6" customWidth="1"/>
    <col min="43" max="16384" width="1.6640625" style="6"/>
  </cols>
  <sheetData>
    <row r="1" spans="1:64" s="4" customFormat="1" ht="11.25">
      <c r="BL1" s="5" t="s">
        <v>171</v>
      </c>
    </row>
    <row r="2" spans="1:64" s="4" customFormat="1" ht="11.25">
      <c r="BL2" s="5" t="s">
        <v>172</v>
      </c>
    </row>
    <row r="3" spans="1:64" s="4" customFormat="1" ht="11.25">
      <c r="BL3" s="5" t="s">
        <v>173</v>
      </c>
    </row>
    <row r="4" spans="1:64" s="4" customFormat="1" ht="11.25">
      <c r="BL4" s="5" t="s">
        <v>174</v>
      </c>
    </row>
    <row r="5" spans="1:64" s="4" customFormat="1" ht="12.75" customHeight="1">
      <c r="AZ5" s="336" t="s">
        <v>175</v>
      </c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</row>
    <row r="6" spans="1:64" hidden="1"/>
    <row r="7" spans="1:64">
      <c r="AG7" s="337" t="s">
        <v>176</v>
      </c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</row>
    <row r="8" spans="1:64" ht="28.5" customHeight="1">
      <c r="AG8" s="338" t="s">
        <v>319</v>
      </c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</row>
    <row r="9" spans="1:64" s="7" customFormat="1" ht="10.5">
      <c r="AG9" s="339" t="s">
        <v>177</v>
      </c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</row>
    <row r="10" spans="1:64" ht="15" customHeight="1">
      <c r="AG10" s="340" t="s">
        <v>320</v>
      </c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</row>
    <row r="11" spans="1:64" s="7" customFormat="1" ht="10.5">
      <c r="AG11" s="339" t="s">
        <v>178</v>
      </c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</row>
    <row r="12" spans="1:64" ht="15" customHeight="1">
      <c r="AG12" s="8"/>
      <c r="AH12" s="334" t="s">
        <v>455</v>
      </c>
      <c r="AI12" s="334"/>
      <c r="AJ12" s="334"/>
      <c r="AK12" s="6" t="s">
        <v>180</v>
      </c>
      <c r="AL12" s="341" t="s">
        <v>458</v>
      </c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2" t="s">
        <v>181</v>
      </c>
      <c r="BA12" s="342"/>
      <c r="BB12" s="342"/>
      <c r="BC12" s="334" t="s">
        <v>456</v>
      </c>
      <c r="BD12" s="334"/>
      <c r="BE12" s="334"/>
      <c r="BF12" s="9" t="s">
        <v>182</v>
      </c>
    </row>
    <row r="13" spans="1:64" hidden="1"/>
    <row r="15" spans="1:64" s="10" customFormat="1" ht="15.75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</row>
    <row r="16" spans="1:64" s="10" customFormat="1" ht="15.75">
      <c r="A16" s="335" t="s">
        <v>183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</row>
    <row r="17" spans="1:64" s="11" customFormat="1" ht="15.75">
      <c r="V17" s="12" t="s">
        <v>184</v>
      </c>
      <c r="W17" s="346" t="s">
        <v>328</v>
      </c>
      <c r="X17" s="346"/>
      <c r="Y17" s="346"/>
      <c r="Z17" s="11" t="s">
        <v>185</v>
      </c>
      <c r="AQ17" s="347" t="s">
        <v>331</v>
      </c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</row>
    <row r="19" spans="1:64">
      <c r="S19" s="337" t="s">
        <v>186</v>
      </c>
      <c r="T19" s="337"/>
      <c r="U19" s="8" t="s">
        <v>179</v>
      </c>
      <c r="V19" s="334" t="str">
        <f>AH12</f>
        <v>30</v>
      </c>
      <c r="W19" s="341"/>
      <c r="X19" s="341"/>
      <c r="Y19" s="6" t="s">
        <v>180</v>
      </c>
      <c r="Z19" s="341" t="str">
        <f>AL12</f>
        <v>декабря</v>
      </c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2" t="s">
        <v>181</v>
      </c>
      <c r="AO19" s="342"/>
      <c r="AP19" s="342"/>
      <c r="AQ19" s="334" t="s">
        <v>456</v>
      </c>
      <c r="AR19" s="334"/>
      <c r="AS19" s="334"/>
      <c r="AT19" s="9" t="s">
        <v>182</v>
      </c>
    </row>
    <row r="20" spans="1:64" hidden="1">
      <c r="U20" s="8"/>
      <c r="V20" s="13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O20" s="14"/>
      <c r="AP20" s="14"/>
      <c r="AQ20" s="15"/>
      <c r="AR20" s="15"/>
      <c r="AS20" s="15"/>
      <c r="AT20" s="9"/>
    </row>
    <row r="21" spans="1:64" hidden="1">
      <c r="U21" s="8"/>
      <c r="V21" s="13"/>
      <c r="W21" s="13"/>
      <c r="X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4"/>
      <c r="AO21" s="14"/>
      <c r="AP21" s="14"/>
      <c r="AQ21" s="15"/>
      <c r="AR21" s="15"/>
      <c r="AS21" s="15"/>
      <c r="AT21" s="9"/>
    </row>
    <row r="22" spans="1:64">
      <c r="BC22" s="334" t="s">
        <v>1</v>
      </c>
      <c r="BD22" s="334"/>
      <c r="BE22" s="334"/>
      <c r="BF22" s="334"/>
      <c r="BG22" s="334"/>
      <c r="BH22" s="334"/>
      <c r="BI22" s="334"/>
      <c r="BJ22" s="334"/>
      <c r="BK22" s="334"/>
      <c r="BL22" s="334"/>
    </row>
    <row r="23" spans="1:64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44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</row>
    <row r="24" spans="1:6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BB24" s="8" t="s">
        <v>187</v>
      </c>
      <c r="BC24" s="348" t="s">
        <v>457</v>
      </c>
      <c r="BD24" s="348"/>
      <c r="BE24" s="348"/>
      <c r="BF24" s="348"/>
      <c r="BG24" s="348"/>
      <c r="BH24" s="348"/>
      <c r="BI24" s="348"/>
      <c r="BJ24" s="348"/>
      <c r="BK24" s="348"/>
      <c r="BL24" s="348"/>
    </row>
    <row r="25" spans="1:64" hidden="1"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</row>
    <row r="26" spans="1:64">
      <c r="A26" s="349" t="s">
        <v>188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</row>
    <row r="27" spans="1:64">
      <c r="A27" s="349" t="s">
        <v>189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P27" s="337" t="s">
        <v>190</v>
      </c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45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</row>
    <row r="28" spans="1:64">
      <c r="A28" s="16" t="s">
        <v>191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3"/>
      <c r="AK28" s="13"/>
      <c r="AL28" s="13"/>
      <c r="AM28" s="13"/>
      <c r="AN28" s="13"/>
      <c r="AO28" s="13"/>
      <c r="AP28" s="344" t="s">
        <v>192</v>
      </c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5"/>
      <c r="BC28" s="343">
        <v>908</v>
      </c>
      <c r="BD28" s="343"/>
      <c r="BE28" s="343"/>
      <c r="BF28" s="343"/>
      <c r="BG28" s="343"/>
      <c r="BH28" s="343"/>
      <c r="BI28" s="343"/>
      <c r="BJ28" s="343"/>
      <c r="BK28" s="343"/>
      <c r="BL28" s="343"/>
    </row>
    <row r="29" spans="1:64">
      <c r="AU29" s="17"/>
      <c r="AV29" s="17"/>
      <c r="AW29" s="17"/>
      <c r="AX29" s="17"/>
      <c r="AY29" s="17"/>
      <c r="AZ29" s="17"/>
      <c r="BA29" s="17"/>
      <c r="BB29" s="1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</row>
    <row r="30" spans="1:64">
      <c r="AP30" s="6" t="s">
        <v>190</v>
      </c>
      <c r="AU30" s="17"/>
      <c r="AV30" s="17"/>
      <c r="AW30" s="17"/>
      <c r="AX30" s="17"/>
      <c r="AY30" s="17"/>
      <c r="AZ30" s="17"/>
      <c r="BA30" s="17"/>
      <c r="BB30" s="1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</row>
    <row r="31" spans="1:64">
      <c r="A31" s="349" t="s">
        <v>193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U31" s="17"/>
      <c r="AV31" s="17"/>
      <c r="AW31" s="337" t="s">
        <v>2</v>
      </c>
      <c r="AX31" s="337"/>
      <c r="AY31" s="337"/>
      <c r="AZ31" s="337"/>
      <c r="BA31" s="337"/>
      <c r="BB31" s="345"/>
      <c r="BC31" s="348" t="s">
        <v>3</v>
      </c>
      <c r="BD31" s="348"/>
      <c r="BE31" s="348"/>
      <c r="BF31" s="348"/>
      <c r="BG31" s="348"/>
      <c r="BH31" s="348"/>
      <c r="BI31" s="348"/>
      <c r="BJ31" s="348"/>
      <c r="BK31" s="348"/>
      <c r="BL31" s="348"/>
    </row>
    <row r="32" spans="1:64">
      <c r="A32" s="350" t="s">
        <v>197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U32" s="17"/>
      <c r="AV32" s="17"/>
      <c r="AW32" s="337"/>
      <c r="AX32" s="337"/>
      <c r="AY32" s="337"/>
      <c r="AZ32" s="337"/>
      <c r="BA32" s="337"/>
      <c r="BB32" s="345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</row>
    <row r="33" spans="1:64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U33" s="17"/>
      <c r="AV33" s="17"/>
      <c r="AW33" s="337" t="s">
        <v>4</v>
      </c>
      <c r="AX33" s="337"/>
      <c r="AY33" s="337"/>
      <c r="AZ33" s="337"/>
      <c r="BA33" s="337"/>
      <c r="BB33" s="345"/>
      <c r="BC33" s="348" t="s">
        <v>194</v>
      </c>
      <c r="BD33" s="348"/>
      <c r="BE33" s="348"/>
      <c r="BF33" s="348"/>
      <c r="BG33" s="348"/>
      <c r="BH33" s="348"/>
      <c r="BI33" s="348"/>
      <c r="BJ33" s="348"/>
      <c r="BK33" s="348"/>
      <c r="BL33" s="348"/>
    </row>
    <row r="34" spans="1:64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</row>
    <row r="35" spans="1:64">
      <c r="A35" s="19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BB35" s="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</row>
    <row r="36" spans="1:64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W36" s="337"/>
      <c r="AX36" s="337"/>
      <c r="AY36" s="337"/>
      <c r="AZ36" s="337"/>
      <c r="BA36" s="337"/>
      <c r="BB36" s="344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</row>
    <row r="37" spans="1:64" hidden="1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</row>
    <row r="38" spans="1:64" hidden="1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</row>
    <row r="39" spans="1:64"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W39" s="337"/>
      <c r="AX39" s="337"/>
      <c r="AY39" s="337"/>
      <c r="AZ39" s="337"/>
      <c r="BA39" s="337"/>
      <c r="BB39" s="344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</row>
    <row r="40" spans="1:64" hidden="1"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</row>
    <row r="41" spans="1:64">
      <c r="A41" s="6" t="s">
        <v>195</v>
      </c>
      <c r="BB41" s="8" t="s">
        <v>196</v>
      </c>
      <c r="BC41" s="348" t="s">
        <v>5</v>
      </c>
      <c r="BD41" s="348"/>
      <c r="BE41" s="348"/>
      <c r="BF41" s="348"/>
      <c r="BG41" s="348"/>
      <c r="BH41" s="348"/>
      <c r="BI41" s="348"/>
      <c r="BJ41" s="348"/>
      <c r="BK41" s="348"/>
      <c r="BL41" s="348"/>
    </row>
    <row r="42" spans="1:64" hidden="1"/>
    <row r="45" spans="1:64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</row>
    <row r="46" spans="1:64">
      <c r="A46" s="9"/>
    </row>
    <row r="47" spans="1:64">
      <c r="A47" s="9"/>
    </row>
  </sheetData>
  <mergeCells count="57">
    <mergeCell ref="BC40:BL40"/>
    <mergeCell ref="BC41:BL41"/>
    <mergeCell ref="A45:BL45"/>
    <mergeCell ref="A37:AT37"/>
    <mergeCell ref="BC37:BL37"/>
    <mergeCell ref="A38:AT38"/>
    <mergeCell ref="BC38:BL38"/>
    <mergeCell ref="G39:AT39"/>
    <mergeCell ref="AW39:BB39"/>
    <mergeCell ref="BC39:BL39"/>
    <mergeCell ref="A34:Z34"/>
    <mergeCell ref="BC34:BL35"/>
    <mergeCell ref="K35:AT35"/>
    <mergeCell ref="A36:AT36"/>
    <mergeCell ref="AW36:BB36"/>
    <mergeCell ref="BC36:BL36"/>
    <mergeCell ref="A32:AS33"/>
    <mergeCell ref="AW32:BB32"/>
    <mergeCell ref="BC32:BL32"/>
    <mergeCell ref="AW33:BB33"/>
    <mergeCell ref="BC33:BL33"/>
    <mergeCell ref="BC30:BL30"/>
    <mergeCell ref="A31:AJ31"/>
    <mergeCell ref="AW31:BB31"/>
    <mergeCell ref="BC31:BL31"/>
    <mergeCell ref="BC29:BL29"/>
    <mergeCell ref="BC22:BL22"/>
    <mergeCell ref="A23:BB23"/>
    <mergeCell ref="BC23:BL23"/>
    <mergeCell ref="BC24:BL24"/>
    <mergeCell ref="BC25:BL25"/>
    <mergeCell ref="A26:AC26"/>
    <mergeCell ref="BC26:BL26"/>
    <mergeCell ref="A27:AC27"/>
    <mergeCell ref="AP27:BB27"/>
    <mergeCell ref="BC27:BL27"/>
    <mergeCell ref="AP28:BB28"/>
    <mergeCell ref="BC28:BL28"/>
    <mergeCell ref="W17:Y17"/>
    <mergeCell ref="AQ17:BB17"/>
    <mergeCell ref="AQ19:AS19"/>
    <mergeCell ref="AL12:AY12"/>
    <mergeCell ref="AZ12:BB12"/>
    <mergeCell ref="S19:T19"/>
    <mergeCell ref="V19:X19"/>
    <mergeCell ref="Z19:AM19"/>
    <mergeCell ref="AN19:AP19"/>
    <mergeCell ref="BC12:BE12"/>
    <mergeCell ref="A15:BL15"/>
    <mergeCell ref="A16:BL16"/>
    <mergeCell ref="AZ5:BL5"/>
    <mergeCell ref="AG7:BL7"/>
    <mergeCell ref="AG8:BL8"/>
    <mergeCell ref="AG9:BL9"/>
    <mergeCell ref="AG10:BL10"/>
    <mergeCell ref="AG11:BL11"/>
    <mergeCell ref="AH12:AJ12"/>
  </mergeCells>
  <phoneticPr fontId="67" type="noConversion"/>
  <pageMargins left="0.47244094488188981" right="0.19685039370078741" top="0.27559055118110237" bottom="0.27559055118110237" header="0.27559055118110237" footer="0.27559055118110237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topLeftCell="A62" zoomScale="70" zoomScaleNormal="70" workbookViewId="0">
      <selection activeCell="G82" sqref="G82"/>
    </sheetView>
  </sheetViews>
  <sheetFormatPr defaultRowHeight="12.75"/>
  <cols>
    <col min="1" max="1" width="79.33203125" customWidth="1"/>
    <col min="2" max="2" width="8.6640625" customWidth="1"/>
    <col min="3" max="3" width="9.1640625" customWidth="1"/>
    <col min="4" max="4" width="9" customWidth="1"/>
    <col min="5" max="7" width="17.6640625" customWidth="1"/>
    <col min="8" max="8" width="13" customWidth="1"/>
  </cols>
  <sheetData>
    <row r="1" spans="1:8" hidden="1">
      <c r="A1" s="1" t="s">
        <v>0</v>
      </c>
    </row>
    <row r="2" spans="1:8" ht="22.9" customHeight="1">
      <c r="A2" s="355" t="s">
        <v>6</v>
      </c>
      <c r="B2" s="355"/>
      <c r="C2" s="355"/>
      <c r="D2" s="355"/>
      <c r="E2" s="355"/>
      <c r="F2" s="355"/>
      <c r="G2" s="355"/>
      <c r="H2" s="355"/>
    </row>
    <row r="3" spans="1:8" ht="11.2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</row>
    <row r="4" spans="1:8" ht="16.5" customHeight="1">
      <c r="A4" s="356" t="s">
        <v>7</v>
      </c>
      <c r="B4" s="356" t="s">
        <v>8</v>
      </c>
      <c r="C4" s="356" t="s">
        <v>334</v>
      </c>
      <c r="D4" s="356" t="s">
        <v>335</v>
      </c>
      <c r="E4" s="356" t="s">
        <v>9</v>
      </c>
      <c r="F4" s="356"/>
      <c r="G4" s="356"/>
      <c r="H4" s="356"/>
    </row>
    <row r="5" spans="1:8" ht="96.75" customHeight="1">
      <c r="A5" s="356" t="s">
        <v>0</v>
      </c>
      <c r="B5" s="356" t="s">
        <v>0</v>
      </c>
      <c r="C5" s="356" t="s">
        <v>0</v>
      </c>
      <c r="D5" s="356" t="s">
        <v>0</v>
      </c>
      <c r="E5" s="329" t="s">
        <v>336</v>
      </c>
      <c r="F5" s="329" t="s">
        <v>329</v>
      </c>
      <c r="G5" s="329" t="s">
        <v>330</v>
      </c>
      <c r="H5" s="329" t="s">
        <v>10</v>
      </c>
    </row>
    <row r="6" spans="1:8" ht="16.5" customHeight="1">
      <c r="A6" s="329" t="s">
        <v>11</v>
      </c>
      <c r="B6" s="329" t="s">
        <v>12</v>
      </c>
      <c r="C6" s="329" t="s">
        <v>13</v>
      </c>
      <c r="D6" s="329" t="s">
        <v>14</v>
      </c>
      <c r="E6" s="329" t="s">
        <v>15</v>
      </c>
      <c r="F6" s="329" t="s">
        <v>16</v>
      </c>
      <c r="G6" s="329" t="s">
        <v>17</v>
      </c>
      <c r="H6" s="329" t="s">
        <v>18</v>
      </c>
    </row>
    <row r="7" spans="1:8" ht="18.75" customHeight="1">
      <c r="A7" s="330" t="s">
        <v>19</v>
      </c>
      <c r="B7" s="329" t="s">
        <v>20</v>
      </c>
      <c r="C7" s="329" t="s">
        <v>0</v>
      </c>
      <c r="D7" s="329" t="s">
        <v>22</v>
      </c>
      <c r="E7" s="331" t="s">
        <v>0</v>
      </c>
      <c r="F7" s="331" t="s">
        <v>0</v>
      </c>
      <c r="G7" s="331" t="s">
        <v>0</v>
      </c>
      <c r="H7" s="331" t="s">
        <v>0</v>
      </c>
    </row>
    <row r="8" spans="1:8" ht="18.75" customHeight="1">
      <c r="A8" s="330" t="s">
        <v>23</v>
      </c>
      <c r="B8" s="329" t="s">
        <v>24</v>
      </c>
      <c r="C8" s="329" t="s">
        <v>0</v>
      </c>
      <c r="D8" s="329" t="s">
        <v>22</v>
      </c>
      <c r="E8" s="331" t="s">
        <v>0</v>
      </c>
      <c r="F8" s="331" t="s">
        <v>0</v>
      </c>
      <c r="G8" s="331" t="s">
        <v>0</v>
      </c>
      <c r="H8" s="331" t="s">
        <v>0</v>
      </c>
    </row>
    <row r="9" spans="1:8" ht="18.75" customHeight="1">
      <c r="A9" s="330" t="s">
        <v>25</v>
      </c>
      <c r="B9" s="329" t="s">
        <v>26</v>
      </c>
      <c r="C9" s="329" t="s">
        <v>0</v>
      </c>
      <c r="D9" s="329" t="s">
        <v>0</v>
      </c>
      <c r="E9" s="331">
        <v>56671700</v>
      </c>
      <c r="F9" s="331">
        <v>52474700</v>
      </c>
      <c r="G9" s="331">
        <v>45882900</v>
      </c>
      <c r="H9" s="331">
        <v>0</v>
      </c>
    </row>
    <row r="10" spans="1:8" ht="15" customHeight="1">
      <c r="A10" s="330" t="s">
        <v>27</v>
      </c>
      <c r="B10" s="329" t="s">
        <v>0</v>
      </c>
      <c r="C10" s="329" t="s">
        <v>0</v>
      </c>
      <c r="D10" s="329" t="s">
        <v>0</v>
      </c>
      <c r="E10" s="331" t="s">
        <v>0</v>
      </c>
      <c r="F10" s="331" t="s">
        <v>0</v>
      </c>
      <c r="G10" s="331" t="s">
        <v>0</v>
      </c>
      <c r="H10" s="331" t="s">
        <v>0</v>
      </c>
    </row>
    <row r="11" spans="1:8" ht="19.5" customHeight="1">
      <c r="A11" s="330" t="s">
        <v>28</v>
      </c>
      <c r="B11" s="329" t="s">
        <v>29</v>
      </c>
      <c r="C11" s="329" t="s">
        <v>30</v>
      </c>
      <c r="D11" s="329" t="s">
        <v>0</v>
      </c>
      <c r="E11" s="331" t="s">
        <v>0</v>
      </c>
      <c r="F11" s="331" t="s">
        <v>0</v>
      </c>
      <c r="G11" s="331" t="s">
        <v>0</v>
      </c>
      <c r="H11" s="331" t="s">
        <v>0</v>
      </c>
    </row>
    <row r="12" spans="1:8" ht="32.25" customHeight="1">
      <c r="A12" s="330" t="s">
        <v>31</v>
      </c>
      <c r="B12" s="329" t="s">
        <v>32</v>
      </c>
      <c r="C12" s="329" t="s">
        <v>33</v>
      </c>
      <c r="D12" s="329" t="s">
        <v>33</v>
      </c>
      <c r="E12" s="331">
        <v>54463100</v>
      </c>
      <c r="F12" s="331">
        <v>50266100</v>
      </c>
      <c r="G12" s="331">
        <v>43674300</v>
      </c>
      <c r="H12" s="331">
        <v>0</v>
      </c>
    </row>
    <row r="13" spans="1:8" ht="15" customHeight="1">
      <c r="A13" s="330" t="s">
        <v>27</v>
      </c>
      <c r="B13" s="329" t="s">
        <v>0</v>
      </c>
      <c r="C13" s="329" t="s">
        <v>0</v>
      </c>
      <c r="D13" s="329" t="s">
        <v>0</v>
      </c>
      <c r="E13" s="331" t="s">
        <v>0</v>
      </c>
      <c r="F13" s="331" t="s">
        <v>0</v>
      </c>
      <c r="G13" s="331" t="s">
        <v>0</v>
      </c>
      <c r="H13" s="331" t="s">
        <v>0</v>
      </c>
    </row>
    <row r="14" spans="1:8" ht="31.5" customHeight="1">
      <c r="A14" s="330" t="s">
        <v>34</v>
      </c>
      <c r="B14" s="329" t="s">
        <v>35</v>
      </c>
      <c r="C14" s="329" t="s">
        <v>33</v>
      </c>
      <c r="D14" s="329" t="s">
        <v>0</v>
      </c>
      <c r="E14" s="331">
        <v>53942600</v>
      </c>
      <c r="F14" s="331">
        <v>49745600</v>
      </c>
      <c r="G14" s="331">
        <v>43153800</v>
      </c>
      <c r="H14" s="331" t="s">
        <v>0</v>
      </c>
    </row>
    <row r="15" spans="1:8" ht="15" customHeight="1">
      <c r="A15" s="330" t="s">
        <v>27</v>
      </c>
      <c r="B15" s="329" t="s">
        <v>0</v>
      </c>
      <c r="C15" s="329" t="s">
        <v>0</v>
      </c>
      <c r="D15" s="329" t="s">
        <v>0</v>
      </c>
      <c r="E15" s="331" t="s">
        <v>0</v>
      </c>
      <c r="F15" s="331" t="s">
        <v>0</v>
      </c>
      <c r="G15" s="331" t="s">
        <v>0</v>
      </c>
      <c r="H15" s="331" t="s">
        <v>0</v>
      </c>
    </row>
    <row r="16" spans="1:8" ht="16.5" customHeight="1">
      <c r="A16" s="330" t="s">
        <v>258</v>
      </c>
      <c r="B16" s="329" t="s">
        <v>0</v>
      </c>
      <c r="C16" s="329" t="s">
        <v>0</v>
      </c>
      <c r="D16" s="329" t="s">
        <v>0</v>
      </c>
      <c r="E16" s="331">
        <v>106600</v>
      </c>
      <c r="F16" s="331">
        <v>101300</v>
      </c>
      <c r="G16" s="331">
        <v>85000</v>
      </c>
      <c r="H16" s="331" t="s">
        <v>0</v>
      </c>
    </row>
    <row r="17" spans="1:8" ht="16.5" customHeight="1">
      <c r="A17" s="330" t="s">
        <v>337</v>
      </c>
      <c r="B17" s="329" t="s">
        <v>307</v>
      </c>
      <c r="C17" s="329" t="s">
        <v>33</v>
      </c>
      <c r="D17" s="329" t="s">
        <v>0</v>
      </c>
      <c r="E17" s="331" t="s">
        <v>0</v>
      </c>
      <c r="F17" s="331" t="s">
        <v>0</v>
      </c>
      <c r="G17" s="331" t="s">
        <v>0</v>
      </c>
      <c r="H17" s="331" t="s">
        <v>0</v>
      </c>
    </row>
    <row r="18" spans="1:8" ht="31.5" customHeight="1">
      <c r="A18" s="330" t="s">
        <v>31</v>
      </c>
      <c r="B18" s="329" t="s">
        <v>307</v>
      </c>
      <c r="C18" s="329" t="s">
        <v>33</v>
      </c>
      <c r="D18" s="329" t="s">
        <v>294</v>
      </c>
      <c r="E18" s="331">
        <v>520500</v>
      </c>
      <c r="F18" s="331">
        <v>520500</v>
      </c>
      <c r="G18" s="331">
        <v>520500</v>
      </c>
      <c r="H18" s="331">
        <v>0</v>
      </c>
    </row>
    <row r="19" spans="1:8" ht="31.5" customHeight="1">
      <c r="A19" s="330" t="s">
        <v>37</v>
      </c>
      <c r="B19" s="329" t="s">
        <v>38</v>
      </c>
      <c r="C19" s="329" t="s">
        <v>39</v>
      </c>
      <c r="D19" s="329" t="s">
        <v>0</v>
      </c>
      <c r="E19" s="331" t="s">
        <v>0</v>
      </c>
      <c r="F19" s="331" t="s">
        <v>0</v>
      </c>
      <c r="G19" s="331" t="s">
        <v>0</v>
      </c>
      <c r="H19" s="331" t="s">
        <v>0</v>
      </c>
    </row>
    <row r="20" spans="1:8" ht="18.75" customHeight="1">
      <c r="A20" s="330" t="s">
        <v>40</v>
      </c>
      <c r="B20" s="329" t="s">
        <v>41</v>
      </c>
      <c r="C20" s="329" t="s">
        <v>21</v>
      </c>
      <c r="D20" s="329" t="s">
        <v>21</v>
      </c>
      <c r="E20" s="331">
        <v>2208600</v>
      </c>
      <c r="F20" s="331">
        <v>2208600</v>
      </c>
      <c r="G20" s="331">
        <v>2208600</v>
      </c>
      <c r="H20" s="331">
        <v>0</v>
      </c>
    </row>
    <row r="21" spans="1:8" ht="18.75" customHeight="1">
      <c r="A21" s="330" t="s">
        <v>27</v>
      </c>
      <c r="B21" s="329" t="s">
        <v>0</v>
      </c>
      <c r="C21" s="329" t="s">
        <v>0</v>
      </c>
      <c r="D21" s="329" t="s">
        <v>0</v>
      </c>
      <c r="E21" s="331" t="s">
        <v>0</v>
      </c>
      <c r="F21" s="331" t="s">
        <v>0</v>
      </c>
      <c r="G21" s="331" t="s">
        <v>0</v>
      </c>
      <c r="H21" s="331" t="s">
        <v>0</v>
      </c>
    </row>
    <row r="22" spans="1:8" ht="18.75" customHeight="1">
      <c r="A22" s="330" t="s">
        <v>40</v>
      </c>
      <c r="B22" s="329" t="s">
        <v>41</v>
      </c>
      <c r="C22" s="329" t="s">
        <v>21</v>
      </c>
      <c r="D22" s="329" t="s">
        <v>21</v>
      </c>
      <c r="E22" s="331">
        <v>2208600</v>
      </c>
      <c r="F22" s="331">
        <v>2208600</v>
      </c>
      <c r="G22" s="331">
        <v>2208600</v>
      </c>
      <c r="H22" s="331">
        <v>0</v>
      </c>
    </row>
    <row r="23" spans="1:8" ht="18.75" customHeight="1">
      <c r="A23" s="330" t="s">
        <v>44</v>
      </c>
      <c r="B23" s="329" t="s">
        <v>308</v>
      </c>
      <c r="C23" s="329" t="s">
        <v>21</v>
      </c>
      <c r="D23" s="329" t="s">
        <v>0</v>
      </c>
      <c r="E23" s="331" t="s">
        <v>0</v>
      </c>
      <c r="F23" s="331" t="s">
        <v>0</v>
      </c>
      <c r="G23" s="331" t="s">
        <v>0</v>
      </c>
      <c r="H23" s="331" t="s">
        <v>0</v>
      </c>
    </row>
    <row r="24" spans="1:8" ht="18.75" customHeight="1">
      <c r="A24" s="330" t="s">
        <v>45</v>
      </c>
      <c r="B24" s="329" t="s">
        <v>309</v>
      </c>
      <c r="C24" s="329" t="s">
        <v>21</v>
      </c>
      <c r="D24" s="329" t="s">
        <v>0</v>
      </c>
      <c r="E24" s="331" t="s">
        <v>0</v>
      </c>
      <c r="F24" s="331" t="s">
        <v>0</v>
      </c>
      <c r="G24" s="331" t="s">
        <v>0</v>
      </c>
      <c r="H24" s="331" t="s">
        <v>0</v>
      </c>
    </row>
    <row r="25" spans="1:8" ht="18.75" customHeight="1">
      <c r="A25" s="330" t="s">
        <v>42</v>
      </c>
      <c r="B25" s="329" t="s">
        <v>43</v>
      </c>
      <c r="C25" s="329" t="s">
        <v>306</v>
      </c>
      <c r="D25" s="329" t="s">
        <v>0</v>
      </c>
      <c r="E25" s="331" t="s">
        <v>0</v>
      </c>
      <c r="F25" s="331" t="s">
        <v>0</v>
      </c>
      <c r="G25" s="331" t="s">
        <v>0</v>
      </c>
      <c r="H25" s="331" t="s">
        <v>0</v>
      </c>
    </row>
    <row r="26" spans="1:8" ht="18.75" customHeight="1">
      <c r="A26" s="330" t="s">
        <v>46</v>
      </c>
      <c r="B26" s="329" t="s">
        <v>47</v>
      </c>
      <c r="C26" s="329" t="s">
        <v>0</v>
      </c>
      <c r="D26" s="329" t="s">
        <v>0</v>
      </c>
      <c r="E26" s="331" t="s">
        <v>0</v>
      </c>
      <c r="F26" s="331" t="s">
        <v>0</v>
      </c>
      <c r="G26" s="331" t="s">
        <v>0</v>
      </c>
      <c r="H26" s="331" t="s">
        <v>0</v>
      </c>
    </row>
    <row r="27" spans="1:8" ht="18.75" customHeight="1">
      <c r="A27" s="330" t="s">
        <v>48</v>
      </c>
      <c r="B27" s="329" t="s">
        <v>49</v>
      </c>
      <c r="C27" s="329" t="s">
        <v>22</v>
      </c>
      <c r="D27" s="329" t="s">
        <v>0</v>
      </c>
      <c r="E27" s="331">
        <v>0</v>
      </c>
      <c r="F27" s="331">
        <v>0</v>
      </c>
      <c r="G27" s="331">
        <v>0</v>
      </c>
      <c r="H27" s="331">
        <v>0</v>
      </c>
    </row>
    <row r="28" spans="1:8" ht="15" customHeight="1">
      <c r="A28" s="330" t="s">
        <v>27</v>
      </c>
      <c r="B28" s="329" t="s">
        <v>0</v>
      </c>
      <c r="C28" s="329" t="s">
        <v>0</v>
      </c>
      <c r="D28" s="329" t="s">
        <v>0</v>
      </c>
      <c r="E28" s="331" t="s">
        <v>0</v>
      </c>
      <c r="F28" s="331" t="s">
        <v>0</v>
      </c>
      <c r="G28" s="331" t="s">
        <v>0</v>
      </c>
      <c r="H28" s="331" t="s">
        <v>0</v>
      </c>
    </row>
    <row r="29" spans="1:8" ht="33.75" customHeight="1">
      <c r="A29" s="330" t="s">
        <v>50</v>
      </c>
      <c r="B29" s="329" t="s">
        <v>51</v>
      </c>
      <c r="C29" s="329" t="s">
        <v>52</v>
      </c>
      <c r="D29" s="329" t="s">
        <v>0</v>
      </c>
      <c r="E29" s="331" t="s">
        <v>0</v>
      </c>
      <c r="F29" s="331" t="s">
        <v>0</v>
      </c>
      <c r="G29" s="331" t="s">
        <v>0</v>
      </c>
      <c r="H29" s="331" t="s">
        <v>0</v>
      </c>
    </row>
    <row r="30" spans="1:8" ht="16.5" customHeight="1">
      <c r="A30" s="330" t="s">
        <v>53</v>
      </c>
      <c r="B30" s="329" t="s">
        <v>54</v>
      </c>
      <c r="C30" s="329" t="s">
        <v>22</v>
      </c>
      <c r="D30" s="329" t="s">
        <v>0</v>
      </c>
      <c r="E30" s="331">
        <v>56671700</v>
      </c>
      <c r="F30" s="331">
        <v>52474700</v>
      </c>
      <c r="G30" s="331">
        <v>45882900</v>
      </c>
      <c r="H30" s="331">
        <v>0</v>
      </c>
    </row>
    <row r="31" spans="1:8" ht="16.5" customHeight="1">
      <c r="A31" s="330" t="s">
        <v>27</v>
      </c>
      <c r="B31" s="329" t="s">
        <v>0</v>
      </c>
      <c r="C31" s="329" t="s">
        <v>0</v>
      </c>
      <c r="D31" s="329" t="s">
        <v>0</v>
      </c>
      <c r="E31" s="331" t="s">
        <v>0</v>
      </c>
      <c r="F31" s="331" t="s">
        <v>0</v>
      </c>
      <c r="G31" s="331" t="s">
        <v>0</v>
      </c>
      <c r="H31" s="331" t="s">
        <v>0</v>
      </c>
    </row>
    <row r="32" spans="1:8" ht="16.5" customHeight="1">
      <c r="A32" s="330" t="s">
        <v>55</v>
      </c>
      <c r="B32" s="329" t="s">
        <v>56</v>
      </c>
      <c r="C32" s="329" t="s">
        <v>22</v>
      </c>
      <c r="D32" s="329" t="s">
        <v>0</v>
      </c>
      <c r="E32" s="331">
        <v>52396170</v>
      </c>
      <c r="F32" s="331">
        <v>48298870</v>
      </c>
      <c r="G32" s="331">
        <v>42006770</v>
      </c>
      <c r="H32" s="331">
        <v>0</v>
      </c>
    </row>
    <row r="33" spans="1:8" ht="16.5" customHeight="1">
      <c r="A33" s="330" t="s">
        <v>27</v>
      </c>
      <c r="B33" s="329" t="s">
        <v>0</v>
      </c>
      <c r="C33" s="329" t="s">
        <v>0</v>
      </c>
      <c r="D33" s="329" t="s">
        <v>0</v>
      </c>
      <c r="E33" s="331" t="s">
        <v>0</v>
      </c>
      <c r="F33" s="331" t="s">
        <v>0</v>
      </c>
      <c r="G33" s="331" t="s">
        <v>0</v>
      </c>
      <c r="H33" s="331" t="s">
        <v>0</v>
      </c>
    </row>
    <row r="34" spans="1:8" ht="16.5" customHeight="1">
      <c r="A34" s="330" t="s">
        <v>57</v>
      </c>
      <c r="B34" s="329" t="s">
        <v>58</v>
      </c>
      <c r="C34" s="329" t="s">
        <v>59</v>
      </c>
      <c r="D34" s="329" t="s">
        <v>60</v>
      </c>
      <c r="E34" s="331">
        <v>39973248</v>
      </c>
      <c r="F34" s="331">
        <v>36847161</v>
      </c>
      <c r="G34" s="331">
        <v>32045292</v>
      </c>
      <c r="H34" s="331">
        <v>0</v>
      </c>
    </row>
    <row r="35" spans="1:8" ht="16.5" customHeight="1">
      <c r="A35" s="330" t="s">
        <v>57</v>
      </c>
      <c r="B35" s="329" t="s">
        <v>58</v>
      </c>
      <c r="C35" s="329" t="s">
        <v>59</v>
      </c>
      <c r="D35" s="329" t="s">
        <v>61</v>
      </c>
      <c r="E35" s="331">
        <v>336000</v>
      </c>
      <c r="F35" s="331">
        <v>308865</v>
      </c>
      <c r="G35" s="331">
        <v>268800</v>
      </c>
      <c r="H35" s="331" t="s">
        <v>0</v>
      </c>
    </row>
    <row r="36" spans="1:8" ht="31.5" customHeight="1">
      <c r="A36" s="330" t="s">
        <v>62</v>
      </c>
      <c r="B36" s="329" t="s">
        <v>63</v>
      </c>
      <c r="C36" s="329" t="s">
        <v>64</v>
      </c>
      <c r="D36" s="329" t="s">
        <v>333</v>
      </c>
      <c r="E36" s="331">
        <v>5000</v>
      </c>
      <c r="F36" s="331">
        <v>5000</v>
      </c>
      <c r="G36" s="331">
        <v>5000</v>
      </c>
      <c r="H36" s="331">
        <v>0</v>
      </c>
    </row>
    <row r="37" spans="1:8" ht="31.5" customHeight="1">
      <c r="A37" s="330" t="s">
        <v>62</v>
      </c>
      <c r="B37" s="329" t="s">
        <v>63</v>
      </c>
      <c r="C37" s="329" t="s">
        <v>64</v>
      </c>
      <c r="D37" s="329" t="s">
        <v>65</v>
      </c>
      <c r="E37" s="331">
        <v>10000</v>
      </c>
      <c r="F37" s="331">
        <v>10000</v>
      </c>
      <c r="G37" s="331">
        <v>10000</v>
      </c>
      <c r="H37" s="331">
        <v>0</v>
      </c>
    </row>
    <row r="38" spans="1:8" ht="31.5" customHeight="1">
      <c r="A38" s="330" t="s">
        <v>66</v>
      </c>
      <c r="B38" s="329" t="s">
        <v>67</v>
      </c>
      <c r="C38" s="329" t="s">
        <v>68</v>
      </c>
      <c r="D38" s="329" t="s">
        <v>0</v>
      </c>
      <c r="E38" s="331" t="s">
        <v>0</v>
      </c>
      <c r="F38" s="331" t="s">
        <v>0</v>
      </c>
      <c r="G38" s="331" t="s">
        <v>0</v>
      </c>
      <c r="H38" s="331" t="s">
        <v>0</v>
      </c>
    </row>
    <row r="39" spans="1:8" ht="48.75" customHeight="1">
      <c r="A39" s="330" t="s">
        <v>69</v>
      </c>
      <c r="B39" s="329" t="s">
        <v>70</v>
      </c>
      <c r="C39" s="329" t="s">
        <v>71</v>
      </c>
      <c r="D39" s="329" t="s">
        <v>0</v>
      </c>
      <c r="E39" s="331">
        <v>12071922</v>
      </c>
      <c r="F39" s="331">
        <v>11127844</v>
      </c>
      <c r="G39" s="331">
        <v>9677678</v>
      </c>
      <c r="H39" s="331">
        <v>0</v>
      </c>
    </row>
    <row r="40" spans="1:8" ht="15" customHeight="1">
      <c r="A40" s="330" t="s">
        <v>27</v>
      </c>
      <c r="B40" s="329" t="s">
        <v>0</v>
      </c>
      <c r="C40" s="329" t="s">
        <v>0</v>
      </c>
      <c r="D40" s="329" t="s">
        <v>0</v>
      </c>
      <c r="E40" s="331" t="s">
        <v>0</v>
      </c>
      <c r="F40" s="331" t="s">
        <v>0</v>
      </c>
      <c r="G40" s="331" t="s">
        <v>0</v>
      </c>
      <c r="H40" s="331" t="s">
        <v>0</v>
      </c>
    </row>
    <row r="41" spans="1:8" ht="21.75" customHeight="1">
      <c r="A41" s="330" t="s">
        <v>72</v>
      </c>
      <c r="B41" s="329" t="s">
        <v>73</v>
      </c>
      <c r="C41" s="329" t="s">
        <v>71</v>
      </c>
      <c r="D41" s="329" t="s">
        <v>74</v>
      </c>
      <c r="E41" s="331">
        <v>12071922</v>
      </c>
      <c r="F41" s="331">
        <v>11127844</v>
      </c>
      <c r="G41" s="331">
        <v>9677678</v>
      </c>
      <c r="H41" s="331">
        <v>0</v>
      </c>
    </row>
    <row r="42" spans="1:8" ht="21.75" customHeight="1">
      <c r="A42" s="330" t="s">
        <v>75</v>
      </c>
      <c r="B42" s="329" t="s">
        <v>76</v>
      </c>
      <c r="C42" s="329" t="s">
        <v>71</v>
      </c>
      <c r="D42" s="329" t="s">
        <v>0</v>
      </c>
      <c r="E42" s="331" t="s">
        <v>0</v>
      </c>
      <c r="F42" s="331" t="s">
        <v>0</v>
      </c>
      <c r="G42" s="331" t="s">
        <v>0</v>
      </c>
      <c r="H42" s="331" t="s">
        <v>0</v>
      </c>
    </row>
    <row r="43" spans="1:8" ht="33.75" customHeight="1">
      <c r="A43" s="330" t="s">
        <v>338</v>
      </c>
      <c r="B43" s="329" t="s">
        <v>339</v>
      </c>
      <c r="C43" s="329" t="s">
        <v>294</v>
      </c>
      <c r="D43" s="329" t="s">
        <v>0</v>
      </c>
      <c r="E43" s="331" t="s">
        <v>0</v>
      </c>
      <c r="F43" s="331" t="s">
        <v>0</v>
      </c>
      <c r="G43" s="331" t="s">
        <v>0</v>
      </c>
      <c r="H43" s="331" t="s">
        <v>0</v>
      </c>
    </row>
    <row r="44" spans="1:8" ht="33.75" customHeight="1">
      <c r="A44" s="330" t="s">
        <v>340</v>
      </c>
      <c r="B44" s="329" t="s">
        <v>341</v>
      </c>
      <c r="C44" s="329" t="s">
        <v>342</v>
      </c>
      <c r="D44" s="329" t="s">
        <v>0</v>
      </c>
      <c r="E44" s="331" t="s">
        <v>0</v>
      </c>
      <c r="F44" s="331" t="s">
        <v>0</v>
      </c>
      <c r="G44" s="331" t="s">
        <v>0</v>
      </c>
      <c r="H44" s="331" t="s">
        <v>0</v>
      </c>
    </row>
    <row r="45" spans="1:8" ht="33.75" customHeight="1">
      <c r="A45" s="330" t="s">
        <v>343</v>
      </c>
      <c r="B45" s="329" t="s">
        <v>344</v>
      </c>
      <c r="C45" s="329" t="s">
        <v>345</v>
      </c>
      <c r="D45" s="329" t="s">
        <v>0</v>
      </c>
      <c r="E45" s="331" t="s">
        <v>0</v>
      </c>
      <c r="F45" s="331" t="s">
        <v>0</v>
      </c>
      <c r="G45" s="331" t="s">
        <v>0</v>
      </c>
      <c r="H45" s="331" t="s">
        <v>0</v>
      </c>
    </row>
    <row r="46" spans="1:8" ht="33.75" customHeight="1">
      <c r="A46" s="330" t="s">
        <v>346</v>
      </c>
      <c r="B46" s="329" t="s">
        <v>347</v>
      </c>
      <c r="C46" s="329" t="s">
        <v>348</v>
      </c>
      <c r="D46" s="329" t="s">
        <v>0</v>
      </c>
      <c r="E46" s="331" t="s">
        <v>0</v>
      </c>
      <c r="F46" s="331" t="s">
        <v>0</v>
      </c>
      <c r="G46" s="331" t="s">
        <v>0</v>
      </c>
      <c r="H46" s="331" t="s">
        <v>0</v>
      </c>
    </row>
    <row r="47" spans="1:8" ht="19.5" customHeight="1">
      <c r="A47" s="330" t="s">
        <v>349</v>
      </c>
      <c r="B47" s="329" t="s">
        <v>350</v>
      </c>
      <c r="C47" s="329" t="s">
        <v>348</v>
      </c>
      <c r="D47" s="329" t="s">
        <v>0</v>
      </c>
      <c r="E47" s="331" t="s">
        <v>0</v>
      </c>
      <c r="F47" s="331" t="s">
        <v>0</v>
      </c>
      <c r="G47" s="331" t="s">
        <v>0</v>
      </c>
      <c r="H47" s="331" t="s">
        <v>0</v>
      </c>
    </row>
    <row r="48" spans="1:8" ht="19.5" customHeight="1">
      <c r="A48" s="330" t="s">
        <v>77</v>
      </c>
      <c r="B48" s="329" t="s">
        <v>78</v>
      </c>
      <c r="C48" s="329" t="s">
        <v>79</v>
      </c>
      <c r="D48" s="329" t="s">
        <v>0</v>
      </c>
      <c r="E48" s="331">
        <v>0</v>
      </c>
      <c r="F48" s="331">
        <v>0</v>
      </c>
      <c r="G48" s="331">
        <v>0</v>
      </c>
      <c r="H48" s="331">
        <v>0</v>
      </c>
    </row>
    <row r="49" spans="1:8" ht="15" customHeight="1">
      <c r="A49" s="330" t="s">
        <v>27</v>
      </c>
      <c r="B49" s="329" t="s">
        <v>0</v>
      </c>
      <c r="C49" s="329" t="s">
        <v>0</v>
      </c>
      <c r="D49" s="329" t="s">
        <v>0</v>
      </c>
      <c r="E49" s="331" t="s">
        <v>0</v>
      </c>
      <c r="F49" s="331" t="s">
        <v>0</v>
      </c>
      <c r="G49" s="331" t="s">
        <v>0</v>
      </c>
      <c r="H49" s="331" t="s">
        <v>0</v>
      </c>
    </row>
    <row r="50" spans="1:8" ht="31.5" customHeight="1">
      <c r="A50" s="330" t="s">
        <v>80</v>
      </c>
      <c r="B50" s="329" t="s">
        <v>81</v>
      </c>
      <c r="C50" s="329" t="s">
        <v>82</v>
      </c>
      <c r="D50" s="329" t="s">
        <v>0</v>
      </c>
      <c r="E50" s="331">
        <v>0</v>
      </c>
      <c r="F50" s="331">
        <v>0</v>
      </c>
      <c r="G50" s="331">
        <v>0</v>
      </c>
      <c r="H50" s="331">
        <v>0</v>
      </c>
    </row>
    <row r="51" spans="1:8" ht="35.25" customHeight="1">
      <c r="A51" s="330" t="s">
        <v>83</v>
      </c>
      <c r="B51" s="329" t="s">
        <v>84</v>
      </c>
      <c r="C51" s="329" t="s">
        <v>85</v>
      </c>
      <c r="D51" s="329" t="s">
        <v>0</v>
      </c>
      <c r="E51" s="331" t="s">
        <v>0</v>
      </c>
      <c r="F51" s="331" t="s">
        <v>0</v>
      </c>
      <c r="G51" s="331" t="s">
        <v>0</v>
      </c>
      <c r="H51" s="331" t="s">
        <v>0</v>
      </c>
    </row>
    <row r="52" spans="1:8" ht="36" customHeight="1">
      <c r="A52" s="330" t="s">
        <v>351</v>
      </c>
      <c r="B52" s="329" t="s">
        <v>352</v>
      </c>
      <c r="C52" s="329" t="s">
        <v>353</v>
      </c>
      <c r="D52" s="329" t="s">
        <v>0</v>
      </c>
      <c r="E52" s="331" t="s">
        <v>0</v>
      </c>
      <c r="F52" s="331" t="s">
        <v>0</v>
      </c>
      <c r="G52" s="331" t="s">
        <v>0</v>
      </c>
      <c r="H52" s="331" t="s">
        <v>0</v>
      </c>
    </row>
    <row r="53" spans="1:8" ht="63.75" customHeight="1">
      <c r="A53" s="330" t="s">
        <v>354</v>
      </c>
      <c r="B53" s="329" t="s">
        <v>355</v>
      </c>
      <c r="C53" s="329" t="s">
        <v>356</v>
      </c>
      <c r="D53" s="329" t="s">
        <v>0</v>
      </c>
      <c r="E53" s="331" t="s">
        <v>0</v>
      </c>
      <c r="F53" s="331" t="s">
        <v>0</v>
      </c>
      <c r="G53" s="331" t="s">
        <v>0</v>
      </c>
      <c r="H53" s="331" t="s">
        <v>0</v>
      </c>
    </row>
    <row r="54" spans="1:8" ht="17.25" customHeight="1">
      <c r="A54" s="330" t="s">
        <v>357</v>
      </c>
      <c r="B54" s="329" t="s">
        <v>358</v>
      </c>
      <c r="C54" s="329" t="s">
        <v>359</v>
      </c>
      <c r="D54" s="329" t="s">
        <v>0</v>
      </c>
      <c r="E54" s="331" t="s">
        <v>0</v>
      </c>
      <c r="F54" s="331" t="s">
        <v>0</v>
      </c>
      <c r="G54" s="331" t="s">
        <v>0</v>
      </c>
      <c r="H54" s="331" t="s">
        <v>0</v>
      </c>
    </row>
    <row r="55" spans="1:8" ht="17.25" customHeight="1">
      <c r="A55" s="330" t="s">
        <v>86</v>
      </c>
      <c r="B55" s="329" t="s">
        <v>87</v>
      </c>
      <c r="C55" s="329" t="s">
        <v>88</v>
      </c>
      <c r="D55" s="329" t="s">
        <v>0</v>
      </c>
      <c r="E55" s="331">
        <v>116600</v>
      </c>
      <c r="F55" s="331">
        <v>111300</v>
      </c>
      <c r="G55" s="331">
        <v>95000</v>
      </c>
      <c r="H55" s="331">
        <v>0</v>
      </c>
    </row>
    <row r="56" spans="1:8" ht="17.25" customHeight="1">
      <c r="A56" s="330" t="s">
        <v>89</v>
      </c>
      <c r="B56" s="329" t="s">
        <v>0</v>
      </c>
      <c r="C56" s="329" t="s">
        <v>0</v>
      </c>
      <c r="D56" s="329" t="s">
        <v>0</v>
      </c>
      <c r="E56" s="331" t="s">
        <v>0</v>
      </c>
      <c r="F56" s="331" t="s">
        <v>0</v>
      </c>
      <c r="G56" s="331" t="s">
        <v>0</v>
      </c>
      <c r="H56" s="331" t="s">
        <v>0</v>
      </c>
    </row>
    <row r="57" spans="1:8" ht="17.25" customHeight="1">
      <c r="A57" s="330" t="s">
        <v>90</v>
      </c>
      <c r="B57" s="329" t="s">
        <v>91</v>
      </c>
      <c r="C57" s="329" t="s">
        <v>92</v>
      </c>
      <c r="D57" s="329" t="s">
        <v>360</v>
      </c>
      <c r="E57" s="331">
        <v>106600</v>
      </c>
      <c r="F57" s="331">
        <v>101300</v>
      </c>
      <c r="G57" s="331">
        <v>85000</v>
      </c>
      <c r="H57" s="331" t="s">
        <v>0</v>
      </c>
    </row>
    <row r="58" spans="1:8" ht="50.25" customHeight="1">
      <c r="A58" s="330" t="s">
        <v>93</v>
      </c>
      <c r="B58" s="329" t="s">
        <v>94</v>
      </c>
      <c r="C58" s="329" t="s">
        <v>95</v>
      </c>
      <c r="D58" s="329" t="s">
        <v>0</v>
      </c>
      <c r="E58" s="331" t="s">
        <v>0</v>
      </c>
      <c r="F58" s="331" t="s">
        <v>0</v>
      </c>
      <c r="G58" s="331" t="s">
        <v>0</v>
      </c>
      <c r="H58" s="331" t="s">
        <v>0</v>
      </c>
    </row>
    <row r="59" spans="1:8" ht="33.75" customHeight="1">
      <c r="A59" s="330" t="s">
        <v>96</v>
      </c>
      <c r="B59" s="329" t="s">
        <v>97</v>
      </c>
      <c r="C59" s="329" t="s">
        <v>98</v>
      </c>
      <c r="D59" s="329" t="s">
        <v>99</v>
      </c>
      <c r="E59" s="331">
        <v>10000</v>
      </c>
      <c r="F59" s="331">
        <v>10000</v>
      </c>
      <c r="G59" s="331">
        <v>10000</v>
      </c>
      <c r="H59" s="331">
        <v>0</v>
      </c>
    </row>
    <row r="60" spans="1:8" ht="33.75" customHeight="1">
      <c r="A60" s="330" t="s">
        <v>100</v>
      </c>
      <c r="B60" s="329" t="s">
        <v>101</v>
      </c>
      <c r="C60" s="329" t="s">
        <v>22</v>
      </c>
      <c r="D60" s="329" t="s">
        <v>0</v>
      </c>
      <c r="E60" s="331">
        <v>0</v>
      </c>
      <c r="F60" s="331">
        <v>0</v>
      </c>
      <c r="G60" s="331">
        <v>0</v>
      </c>
      <c r="H60" s="331">
        <v>0</v>
      </c>
    </row>
    <row r="61" spans="1:8" ht="15" customHeight="1">
      <c r="A61" s="330" t="s">
        <v>89</v>
      </c>
      <c r="B61" s="329" t="s">
        <v>0</v>
      </c>
      <c r="C61" s="329" t="s">
        <v>0</v>
      </c>
      <c r="D61" s="329" t="s">
        <v>0</v>
      </c>
      <c r="E61" s="331" t="s">
        <v>0</v>
      </c>
      <c r="F61" s="331" t="s">
        <v>0</v>
      </c>
      <c r="G61" s="331" t="s">
        <v>0</v>
      </c>
      <c r="H61" s="331" t="s">
        <v>0</v>
      </c>
    </row>
    <row r="62" spans="1:8" ht="32.25" customHeight="1">
      <c r="A62" s="330" t="s">
        <v>102</v>
      </c>
      <c r="B62" s="329" t="s">
        <v>103</v>
      </c>
      <c r="C62" s="329" t="s">
        <v>295</v>
      </c>
      <c r="D62" s="329" t="s">
        <v>0</v>
      </c>
      <c r="E62" s="331" t="s">
        <v>0</v>
      </c>
      <c r="F62" s="331" t="s">
        <v>0</v>
      </c>
      <c r="G62" s="331" t="s">
        <v>0</v>
      </c>
      <c r="H62" s="331" t="s">
        <v>0</v>
      </c>
    </row>
    <row r="63" spans="1:8" ht="21" customHeight="1">
      <c r="A63" s="330" t="s">
        <v>104</v>
      </c>
      <c r="B63" s="329" t="s">
        <v>105</v>
      </c>
      <c r="C63" s="329" t="s">
        <v>22</v>
      </c>
      <c r="D63" s="329" t="s">
        <v>0</v>
      </c>
      <c r="E63" s="331">
        <v>0</v>
      </c>
      <c r="F63" s="331">
        <v>0</v>
      </c>
      <c r="G63" s="331">
        <v>0</v>
      </c>
      <c r="H63" s="331">
        <v>0</v>
      </c>
    </row>
    <row r="64" spans="1:8" ht="48" customHeight="1">
      <c r="A64" s="330" t="s">
        <v>106</v>
      </c>
      <c r="B64" s="329" t="s">
        <v>107</v>
      </c>
      <c r="C64" s="329" t="s">
        <v>108</v>
      </c>
      <c r="D64" s="329" t="s">
        <v>0</v>
      </c>
      <c r="E64" s="331" t="s">
        <v>0</v>
      </c>
      <c r="F64" s="331" t="s">
        <v>0</v>
      </c>
      <c r="G64" s="331" t="s">
        <v>0</v>
      </c>
      <c r="H64" s="331" t="s">
        <v>0</v>
      </c>
    </row>
    <row r="65" spans="1:8" ht="21" customHeight="1">
      <c r="A65" s="330" t="s">
        <v>109</v>
      </c>
      <c r="B65" s="329" t="s">
        <v>110</v>
      </c>
      <c r="C65" s="329" t="s">
        <v>22</v>
      </c>
      <c r="D65" s="329" t="s">
        <v>0</v>
      </c>
      <c r="E65" s="331">
        <v>4158930</v>
      </c>
      <c r="F65" s="331">
        <v>4064530</v>
      </c>
      <c r="G65" s="331">
        <v>3781130</v>
      </c>
      <c r="H65" s="331">
        <v>0</v>
      </c>
    </row>
    <row r="66" spans="1:8" ht="15" customHeight="1">
      <c r="A66" s="330" t="s">
        <v>27</v>
      </c>
      <c r="B66" s="329" t="s">
        <v>0</v>
      </c>
      <c r="C66" s="329" t="s">
        <v>0</v>
      </c>
      <c r="D66" s="329" t="s">
        <v>0</v>
      </c>
      <c r="E66" s="331" t="s">
        <v>0</v>
      </c>
      <c r="F66" s="331" t="s">
        <v>0</v>
      </c>
      <c r="G66" s="331" t="s">
        <v>0</v>
      </c>
      <c r="H66" s="331" t="s">
        <v>0</v>
      </c>
    </row>
    <row r="67" spans="1:8" ht="31.5" customHeight="1">
      <c r="A67" s="330" t="s">
        <v>111</v>
      </c>
      <c r="B67" s="329" t="s">
        <v>112</v>
      </c>
      <c r="C67" s="329" t="s">
        <v>113</v>
      </c>
      <c r="D67" s="329" t="s">
        <v>0</v>
      </c>
      <c r="E67" s="331" t="s">
        <v>0</v>
      </c>
      <c r="F67" s="331" t="s">
        <v>0</v>
      </c>
      <c r="G67" s="331" t="s">
        <v>0</v>
      </c>
      <c r="H67" s="331" t="s">
        <v>0</v>
      </c>
    </row>
    <row r="68" spans="1:8" ht="33" customHeight="1">
      <c r="A68" s="330" t="s">
        <v>361</v>
      </c>
      <c r="B68" s="329" t="s">
        <v>362</v>
      </c>
      <c r="C68" s="329" t="s">
        <v>363</v>
      </c>
      <c r="D68" s="329" t="s">
        <v>0</v>
      </c>
      <c r="E68" s="331" t="s">
        <v>0</v>
      </c>
      <c r="F68" s="331" t="s">
        <v>0</v>
      </c>
      <c r="G68" s="331" t="s">
        <v>0</v>
      </c>
      <c r="H68" s="331" t="s">
        <v>0</v>
      </c>
    </row>
    <row r="69" spans="1:8" ht="33" customHeight="1">
      <c r="A69" s="330" t="s">
        <v>114</v>
      </c>
      <c r="B69" s="329" t="s">
        <v>115</v>
      </c>
      <c r="C69" s="329" t="s">
        <v>116</v>
      </c>
      <c r="D69" s="329" t="s">
        <v>0</v>
      </c>
      <c r="E69" s="331" t="s">
        <v>0</v>
      </c>
      <c r="F69" s="331" t="s">
        <v>0</v>
      </c>
      <c r="G69" s="331" t="s">
        <v>0</v>
      </c>
      <c r="H69" s="331" t="s">
        <v>0</v>
      </c>
    </row>
    <row r="70" spans="1:8" ht="17.25" customHeight="1">
      <c r="A70" s="330" t="s">
        <v>364</v>
      </c>
      <c r="B70" s="329" t="s">
        <v>117</v>
      </c>
      <c r="C70" s="329" t="s">
        <v>118</v>
      </c>
      <c r="D70" s="329" t="s">
        <v>119</v>
      </c>
      <c r="E70" s="331">
        <v>3258975</v>
      </c>
      <c r="F70" s="331">
        <v>3205514</v>
      </c>
      <c r="G70" s="331">
        <v>3045124</v>
      </c>
      <c r="H70" s="331">
        <v>0</v>
      </c>
    </row>
    <row r="71" spans="1:8" ht="15" customHeight="1">
      <c r="A71" s="330" t="s">
        <v>89</v>
      </c>
      <c r="B71" s="329" t="s">
        <v>0</v>
      </c>
      <c r="C71" s="329" t="s">
        <v>0</v>
      </c>
      <c r="D71" s="329" t="s">
        <v>0</v>
      </c>
      <c r="E71" s="331" t="s">
        <v>0</v>
      </c>
      <c r="F71" s="331" t="s">
        <v>0</v>
      </c>
      <c r="G71" s="331" t="s">
        <v>0</v>
      </c>
      <c r="H71" s="331" t="s">
        <v>0</v>
      </c>
    </row>
    <row r="72" spans="1:8" ht="15" customHeight="1">
      <c r="A72" s="330" t="s">
        <v>120</v>
      </c>
      <c r="B72" s="329" t="s">
        <v>0</v>
      </c>
      <c r="C72" s="329" t="s">
        <v>118</v>
      </c>
      <c r="D72" s="329" t="s">
        <v>121</v>
      </c>
      <c r="E72" s="331">
        <v>86980</v>
      </c>
      <c r="F72" s="331">
        <v>82682</v>
      </c>
      <c r="G72" s="331">
        <v>69786</v>
      </c>
      <c r="H72" s="331">
        <v>0</v>
      </c>
    </row>
    <row r="73" spans="1:8" ht="16.5" customHeight="1">
      <c r="A73" s="330" t="s">
        <v>122</v>
      </c>
      <c r="B73" s="329" t="s">
        <v>0</v>
      </c>
      <c r="C73" s="329" t="s">
        <v>118</v>
      </c>
      <c r="D73" s="329" t="s">
        <v>123</v>
      </c>
      <c r="E73" s="331">
        <v>100000</v>
      </c>
      <c r="F73" s="331">
        <v>100000</v>
      </c>
      <c r="G73" s="331">
        <v>100000</v>
      </c>
      <c r="H73" s="331">
        <v>0</v>
      </c>
    </row>
    <row r="74" spans="1:8" ht="16.5" customHeight="1">
      <c r="A74" s="330" t="s">
        <v>124</v>
      </c>
      <c r="B74" s="329" t="s">
        <v>0</v>
      </c>
      <c r="C74" s="329" t="s">
        <v>118</v>
      </c>
      <c r="D74" s="329" t="s">
        <v>125</v>
      </c>
      <c r="E74" s="331">
        <v>33247</v>
      </c>
      <c r="F74" s="331">
        <v>31586</v>
      </c>
      <c r="G74" s="331">
        <v>26596</v>
      </c>
      <c r="H74" s="331" t="s">
        <v>0</v>
      </c>
    </row>
    <row r="75" spans="1:8" ht="16.5" customHeight="1">
      <c r="A75" s="330" t="s">
        <v>126</v>
      </c>
      <c r="B75" s="329" t="s">
        <v>0</v>
      </c>
      <c r="C75" s="329" t="s">
        <v>118</v>
      </c>
      <c r="D75" s="329" t="s">
        <v>127</v>
      </c>
      <c r="E75" s="331">
        <v>843711</v>
      </c>
      <c r="F75" s="331">
        <v>822109</v>
      </c>
      <c r="G75" s="331">
        <v>757305</v>
      </c>
      <c r="H75" s="331">
        <v>0</v>
      </c>
    </row>
    <row r="76" spans="1:8" ht="16.5" customHeight="1">
      <c r="A76" s="330" t="s">
        <v>128</v>
      </c>
      <c r="B76" s="329" t="s">
        <v>0</v>
      </c>
      <c r="C76" s="329" t="s">
        <v>118</v>
      </c>
      <c r="D76" s="329" t="s">
        <v>65</v>
      </c>
      <c r="E76" s="331">
        <v>1625118</v>
      </c>
      <c r="F76" s="331">
        <v>1599218</v>
      </c>
      <c r="G76" s="331">
        <v>1521518</v>
      </c>
      <c r="H76" s="331">
        <v>0</v>
      </c>
    </row>
    <row r="77" spans="1:8" ht="16.5" customHeight="1">
      <c r="A77" s="330" t="s">
        <v>129</v>
      </c>
      <c r="B77" s="329" t="s">
        <v>0</v>
      </c>
      <c r="C77" s="329" t="s">
        <v>118</v>
      </c>
      <c r="D77" s="329" t="s">
        <v>365</v>
      </c>
      <c r="E77" s="331">
        <v>267500</v>
      </c>
      <c r="F77" s="331">
        <v>267500</v>
      </c>
      <c r="G77" s="331">
        <v>267500</v>
      </c>
      <c r="H77" s="331">
        <v>0</v>
      </c>
    </row>
    <row r="78" spans="1:8" ht="16.5" customHeight="1">
      <c r="A78" s="330" t="s">
        <v>130</v>
      </c>
      <c r="B78" s="329" t="s">
        <v>0</v>
      </c>
      <c r="C78" s="329" t="s">
        <v>118</v>
      </c>
      <c r="D78" s="329" t="s">
        <v>131</v>
      </c>
      <c r="E78" s="331">
        <v>35000</v>
      </c>
      <c r="F78" s="331">
        <v>35000</v>
      </c>
      <c r="G78" s="331">
        <v>35000</v>
      </c>
      <c r="H78" s="331">
        <v>0</v>
      </c>
    </row>
    <row r="79" spans="1:8" ht="16.5" customHeight="1">
      <c r="A79" s="330" t="s">
        <v>132</v>
      </c>
      <c r="B79" s="329" t="s">
        <v>0</v>
      </c>
      <c r="C79" s="329" t="s">
        <v>118</v>
      </c>
      <c r="D79" s="329" t="s">
        <v>133</v>
      </c>
      <c r="E79" s="331">
        <v>176310</v>
      </c>
      <c r="F79" s="331">
        <v>176310</v>
      </c>
      <c r="G79" s="331">
        <v>176310</v>
      </c>
      <c r="H79" s="331">
        <v>0</v>
      </c>
    </row>
    <row r="80" spans="1:8" ht="33" customHeight="1">
      <c r="A80" s="330" t="s">
        <v>134</v>
      </c>
      <c r="B80" s="329" t="s">
        <v>0</v>
      </c>
      <c r="C80" s="329" t="s">
        <v>118</v>
      </c>
      <c r="D80" s="329" t="s">
        <v>135</v>
      </c>
      <c r="E80" s="331">
        <v>91109</v>
      </c>
      <c r="F80" s="331">
        <v>91109</v>
      </c>
      <c r="G80" s="331">
        <v>91109</v>
      </c>
      <c r="H80" s="331">
        <v>0</v>
      </c>
    </row>
    <row r="81" spans="1:8" ht="50.25" customHeight="1">
      <c r="A81" s="330" t="s">
        <v>366</v>
      </c>
      <c r="B81" s="329" t="s">
        <v>137</v>
      </c>
      <c r="C81" s="329" t="s">
        <v>367</v>
      </c>
      <c r="D81" s="329" t="s">
        <v>0</v>
      </c>
      <c r="E81" s="331">
        <v>0</v>
      </c>
      <c r="F81" s="331">
        <v>0</v>
      </c>
      <c r="G81" s="331">
        <v>0</v>
      </c>
      <c r="H81" s="331">
        <v>0</v>
      </c>
    </row>
    <row r="82" spans="1:8" ht="21" customHeight="1">
      <c r="A82" s="330" t="s">
        <v>368</v>
      </c>
      <c r="B82" s="329" t="s">
        <v>369</v>
      </c>
      <c r="C82" s="329" t="s">
        <v>310</v>
      </c>
      <c r="D82" s="329" t="s">
        <v>125</v>
      </c>
      <c r="E82" s="331">
        <v>899955</v>
      </c>
      <c r="F82" s="331">
        <v>859016</v>
      </c>
      <c r="G82" s="331">
        <v>736006</v>
      </c>
      <c r="H82" s="331">
        <v>0</v>
      </c>
    </row>
    <row r="83" spans="1:8" ht="32.25" customHeight="1">
      <c r="A83" s="330" t="s">
        <v>136</v>
      </c>
      <c r="B83" s="329" t="s">
        <v>311</v>
      </c>
      <c r="C83" s="329" t="s">
        <v>138</v>
      </c>
      <c r="D83" s="329" t="s">
        <v>0</v>
      </c>
      <c r="E83" s="331">
        <v>0</v>
      </c>
      <c r="F83" s="331">
        <v>0</v>
      </c>
      <c r="G83" s="331">
        <v>0</v>
      </c>
      <c r="H83" s="331">
        <v>0</v>
      </c>
    </row>
    <row r="84" spans="1:8" ht="15" customHeight="1">
      <c r="A84" s="330" t="s">
        <v>27</v>
      </c>
      <c r="B84" s="329" t="s">
        <v>0</v>
      </c>
      <c r="C84" s="329" t="s">
        <v>0</v>
      </c>
      <c r="D84" s="329" t="s">
        <v>0</v>
      </c>
      <c r="E84" s="331" t="s">
        <v>0</v>
      </c>
      <c r="F84" s="331" t="s">
        <v>0</v>
      </c>
      <c r="G84" s="331" t="s">
        <v>0</v>
      </c>
      <c r="H84" s="331" t="s">
        <v>0</v>
      </c>
    </row>
    <row r="85" spans="1:8" ht="33.75" customHeight="1">
      <c r="A85" s="330" t="s">
        <v>139</v>
      </c>
      <c r="B85" s="329" t="s">
        <v>370</v>
      </c>
      <c r="C85" s="329" t="s">
        <v>140</v>
      </c>
      <c r="D85" s="329" t="s">
        <v>0</v>
      </c>
      <c r="E85" s="331" t="s">
        <v>0</v>
      </c>
      <c r="F85" s="331" t="s">
        <v>0</v>
      </c>
      <c r="G85" s="331" t="s">
        <v>0</v>
      </c>
      <c r="H85" s="331" t="s">
        <v>0</v>
      </c>
    </row>
    <row r="86" spans="1:8" ht="33.75" customHeight="1">
      <c r="A86" s="330" t="s">
        <v>141</v>
      </c>
      <c r="B86" s="329" t="s">
        <v>371</v>
      </c>
      <c r="C86" s="329" t="s">
        <v>142</v>
      </c>
      <c r="D86" s="329" t="s">
        <v>0</v>
      </c>
      <c r="E86" s="331" t="s">
        <v>0</v>
      </c>
      <c r="F86" s="331" t="s">
        <v>0</v>
      </c>
      <c r="G86" s="331" t="s">
        <v>0</v>
      </c>
      <c r="H86" s="331" t="s">
        <v>0</v>
      </c>
    </row>
    <row r="87" spans="1:8" ht="15" customHeight="1">
      <c r="A87" s="330" t="s">
        <v>372</v>
      </c>
      <c r="B87" s="329" t="s">
        <v>373</v>
      </c>
      <c r="C87" s="329" t="s">
        <v>374</v>
      </c>
      <c r="D87" s="329" t="s">
        <v>0</v>
      </c>
      <c r="E87" s="331" t="s">
        <v>0</v>
      </c>
      <c r="F87" s="331" t="s">
        <v>0</v>
      </c>
      <c r="G87" s="331" t="s">
        <v>0</v>
      </c>
      <c r="H87" s="331" t="s">
        <v>0</v>
      </c>
    </row>
    <row r="88" spans="1:8" ht="17.25" customHeight="1">
      <c r="A88" s="330" t="s">
        <v>143</v>
      </c>
      <c r="B88" s="329" t="s">
        <v>144</v>
      </c>
      <c r="C88" s="329" t="s">
        <v>145</v>
      </c>
      <c r="D88" s="329" t="s">
        <v>0</v>
      </c>
      <c r="E88" s="331">
        <v>0</v>
      </c>
      <c r="F88" s="331">
        <v>0</v>
      </c>
      <c r="G88" s="331">
        <v>0</v>
      </c>
      <c r="H88" s="331" t="s">
        <v>0</v>
      </c>
    </row>
    <row r="89" spans="1:8" ht="15" customHeight="1">
      <c r="A89" s="330" t="s">
        <v>27</v>
      </c>
      <c r="B89" s="329" t="s">
        <v>0</v>
      </c>
      <c r="C89" s="329" t="s">
        <v>0</v>
      </c>
      <c r="D89" s="329" t="s">
        <v>0</v>
      </c>
      <c r="E89" s="331" t="s">
        <v>0</v>
      </c>
      <c r="F89" s="331" t="s">
        <v>0</v>
      </c>
      <c r="G89" s="331" t="s">
        <v>0</v>
      </c>
      <c r="H89" s="331" t="s">
        <v>0</v>
      </c>
    </row>
    <row r="90" spans="1:8" ht="15" customHeight="1">
      <c r="A90" s="330" t="s">
        <v>146</v>
      </c>
      <c r="B90" s="329" t="s">
        <v>147</v>
      </c>
      <c r="C90" s="329" t="s">
        <v>0</v>
      </c>
      <c r="D90" s="329" t="s">
        <v>0</v>
      </c>
      <c r="E90" s="331" t="s">
        <v>0</v>
      </c>
      <c r="F90" s="331" t="s">
        <v>0</v>
      </c>
      <c r="G90" s="331" t="s">
        <v>0</v>
      </c>
      <c r="H90" s="331" t="s">
        <v>0</v>
      </c>
    </row>
    <row r="91" spans="1:8" ht="34.5" customHeight="1">
      <c r="A91" s="330" t="s">
        <v>148</v>
      </c>
      <c r="B91" s="329" t="s">
        <v>149</v>
      </c>
      <c r="C91" s="329" t="s">
        <v>0</v>
      </c>
      <c r="D91" s="329" t="s">
        <v>0</v>
      </c>
      <c r="E91" s="331" t="s">
        <v>0</v>
      </c>
      <c r="F91" s="331" t="s">
        <v>0</v>
      </c>
      <c r="G91" s="331" t="s">
        <v>0</v>
      </c>
      <c r="H91" s="331" t="s">
        <v>0</v>
      </c>
    </row>
    <row r="92" spans="1:8" ht="34.35" customHeight="1">
      <c r="A92" s="330" t="s">
        <v>150</v>
      </c>
      <c r="B92" s="329" t="s">
        <v>151</v>
      </c>
      <c r="C92" s="329" t="s">
        <v>0</v>
      </c>
      <c r="D92" s="329" t="s">
        <v>0</v>
      </c>
      <c r="E92" s="331" t="s">
        <v>0</v>
      </c>
      <c r="F92" s="331" t="s">
        <v>0</v>
      </c>
      <c r="G92" s="331" t="s">
        <v>0</v>
      </c>
      <c r="H92" s="331" t="s">
        <v>0</v>
      </c>
    </row>
    <row r="93" spans="1:8" ht="34.35" customHeight="1">
      <c r="A93" s="330" t="s">
        <v>152</v>
      </c>
      <c r="B93" s="329" t="s">
        <v>153</v>
      </c>
      <c r="C93" s="329" t="s">
        <v>22</v>
      </c>
      <c r="D93" s="329" t="s">
        <v>0</v>
      </c>
      <c r="E93" s="331">
        <v>0</v>
      </c>
      <c r="F93" s="331">
        <v>0</v>
      </c>
      <c r="G93" s="331">
        <v>0</v>
      </c>
      <c r="H93" s="331" t="s">
        <v>0</v>
      </c>
    </row>
    <row r="94" spans="1:8" ht="15" customHeight="1">
      <c r="A94" s="330" t="s">
        <v>89</v>
      </c>
      <c r="B94" s="329" t="s">
        <v>0</v>
      </c>
      <c r="C94" s="329" t="s">
        <v>0</v>
      </c>
      <c r="D94" s="329" t="s">
        <v>0</v>
      </c>
      <c r="E94" s="331" t="s">
        <v>0</v>
      </c>
      <c r="F94" s="331" t="s">
        <v>0</v>
      </c>
      <c r="G94" s="331" t="s">
        <v>0</v>
      </c>
      <c r="H94" s="331" t="s">
        <v>0</v>
      </c>
    </row>
    <row r="95" spans="1:8" ht="34.35" customHeight="1">
      <c r="A95" s="330" t="s">
        <v>154</v>
      </c>
      <c r="B95" s="329" t="s">
        <v>155</v>
      </c>
      <c r="C95" s="329" t="s">
        <v>156</v>
      </c>
      <c r="D95" s="329" t="s">
        <v>0</v>
      </c>
      <c r="E95" s="331" t="s">
        <v>0</v>
      </c>
      <c r="F95" s="331" t="s">
        <v>0</v>
      </c>
      <c r="G95" s="331" t="s">
        <v>0</v>
      </c>
      <c r="H95" s="331" t="s">
        <v>0</v>
      </c>
    </row>
    <row r="96" spans="1:8" ht="21.6" customHeight="1">
      <c r="A96" s="354" t="s">
        <v>0</v>
      </c>
      <c r="B96" s="354"/>
      <c r="C96" s="354"/>
      <c r="D96" s="354"/>
      <c r="E96" s="354"/>
      <c r="F96" s="354"/>
      <c r="G96" s="354"/>
      <c r="H96" s="354"/>
    </row>
    <row r="97" spans="1:8" ht="21.6" customHeight="1">
      <c r="A97" s="354" t="s">
        <v>0</v>
      </c>
      <c r="B97" s="354"/>
      <c r="C97" s="354"/>
      <c r="D97" s="354"/>
      <c r="E97" s="354"/>
      <c r="F97" s="354"/>
      <c r="G97" s="354"/>
      <c r="H97" s="354"/>
    </row>
  </sheetData>
  <mergeCells count="8">
    <mergeCell ref="A96:H96"/>
    <mergeCell ref="A97:H97"/>
    <mergeCell ref="A2:H2"/>
    <mergeCell ref="A4:A5"/>
    <mergeCell ref="B4:B5"/>
    <mergeCell ref="C4:C5"/>
    <mergeCell ref="D4:D5"/>
    <mergeCell ref="E4:H4"/>
  </mergeCells>
  <phoneticPr fontId="67" type="noConversion"/>
  <pageMargins left="0.19685039370078741" right="0" top="0" bottom="0" header="0.31496062992125984" footer="0.31496062992125984"/>
  <pageSetup paperSize="9" scale="65" fitToHeight="2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B11" zoomScale="70" zoomScaleNormal="70" workbookViewId="0">
      <selection activeCell="H31" sqref="H31"/>
    </sheetView>
  </sheetViews>
  <sheetFormatPr defaultRowHeight="12.75"/>
  <cols>
    <col min="2" max="2" width="83.83203125" customWidth="1"/>
    <col min="3" max="3" width="8.33203125" customWidth="1"/>
    <col min="4" max="4" width="8.83203125" customWidth="1"/>
    <col min="5" max="5" width="8.5" customWidth="1"/>
    <col min="6" max="6" width="6.6640625" customWidth="1"/>
    <col min="7" max="9" width="16.1640625" customWidth="1"/>
    <col min="10" max="10" width="9" customWidth="1"/>
  </cols>
  <sheetData>
    <row r="1" spans="1:10" hidden="1">
      <c r="A1" s="1" t="s">
        <v>0</v>
      </c>
    </row>
    <row r="2" spans="1:10" ht="34.35" customHeight="1">
      <c r="A2" s="355" t="s">
        <v>375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0.5" customHeight="1">
      <c r="A3" s="332" t="s">
        <v>0</v>
      </c>
      <c r="B3" s="332" t="s">
        <v>0</v>
      </c>
      <c r="C3" s="332" t="s">
        <v>0</v>
      </c>
      <c r="D3" s="332" t="s">
        <v>0</v>
      </c>
      <c r="E3" s="332" t="s">
        <v>0</v>
      </c>
      <c r="F3" s="332" t="s">
        <v>0</v>
      </c>
      <c r="G3" s="332" t="s">
        <v>0</v>
      </c>
      <c r="H3" s="332" t="s">
        <v>0</v>
      </c>
      <c r="I3" s="332" t="s">
        <v>0</v>
      </c>
      <c r="J3" s="332" t="s">
        <v>0</v>
      </c>
    </row>
    <row r="4" spans="1:10" ht="51" customHeight="1">
      <c r="A4" s="356" t="s">
        <v>157</v>
      </c>
      <c r="B4" s="356" t="s">
        <v>7</v>
      </c>
      <c r="C4" s="356" t="s">
        <v>376</v>
      </c>
      <c r="D4" s="356" t="s">
        <v>158</v>
      </c>
      <c r="E4" s="356" t="s">
        <v>377</v>
      </c>
      <c r="F4" s="356" t="s">
        <v>378</v>
      </c>
      <c r="G4" s="356" t="s">
        <v>159</v>
      </c>
      <c r="H4" s="356"/>
      <c r="I4" s="356"/>
      <c r="J4" s="356"/>
    </row>
    <row r="5" spans="1:10" ht="78.75" customHeight="1">
      <c r="A5" s="356" t="s">
        <v>0</v>
      </c>
      <c r="B5" s="356" t="s">
        <v>0</v>
      </c>
      <c r="C5" s="356" t="s">
        <v>0</v>
      </c>
      <c r="D5" s="356" t="s">
        <v>0</v>
      </c>
      <c r="E5" s="356" t="s">
        <v>0</v>
      </c>
      <c r="F5" s="356" t="s">
        <v>0</v>
      </c>
      <c r="G5" s="329" t="s">
        <v>336</v>
      </c>
      <c r="H5" s="329" t="s">
        <v>329</v>
      </c>
      <c r="I5" s="329" t="s">
        <v>330</v>
      </c>
      <c r="J5" s="329" t="s">
        <v>10</v>
      </c>
    </row>
    <row r="6" spans="1:10" ht="22.9" customHeight="1">
      <c r="A6" s="329" t="s">
        <v>11</v>
      </c>
      <c r="B6" s="329" t="s">
        <v>12</v>
      </c>
      <c r="C6" s="329" t="s">
        <v>13</v>
      </c>
      <c r="D6" s="329" t="s">
        <v>14</v>
      </c>
      <c r="E6" s="329" t="s">
        <v>379</v>
      </c>
      <c r="F6" s="329" t="s">
        <v>380</v>
      </c>
      <c r="G6" s="329" t="s">
        <v>15</v>
      </c>
      <c r="H6" s="329" t="s">
        <v>16</v>
      </c>
      <c r="I6" s="329" t="s">
        <v>17</v>
      </c>
      <c r="J6" s="329" t="s">
        <v>18</v>
      </c>
    </row>
    <row r="7" spans="1:10" ht="18.75" customHeight="1">
      <c r="A7" s="333" t="s">
        <v>381</v>
      </c>
      <c r="B7" s="330" t="s">
        <v>382</v>
      </c>
      <c r="C7" s="329" t="s">
        <v>383</v>
      </c>
      <c r="D7" s="329" t="s">
        <v>0</v>
      </c>
      <c r="E7" s="329" t="s">
        <v>0</v>
      </c>
      <c r="F7" s="329" t="s">
        <v>0</v>
      </c>
      <c r="G7" s="331">
        <f ca="1">'Table4 '!E65</f>
        <v>4158930</v>
      </c>
      <c r="H7" s="331">
        <f ca="1">'Table4 '!F65</f>
        <v>4064530</v>
      </c>
      <c r="I7" s="331">
        <f ca="1">'Table4 '!G65</f>
        <v>3781130</v>
      </c>
      <c r="J7" s="331">
        <v>0</v>
      </c>
    </row>
    <row r="8" spans="1:10" ht="15" customHeight="1">
      <c r="A8" s="333" t="s">
        <v>0</v>
      </c>
      <c r="B8" s="330" t="s">
        <v>27</v>
      </c>
      <c r="C8" s="329" t="s">
        <v>0</v>
      </c>
      <c r="D8" s="329" t="s">
        <v>0</v>
      </c>
      <c r="E8" s="329" t="s">
        <v>0</v>
      </c>
      <c r="F8" s="329" t="s">
        <v>0</v>
      </c>
      <c r="G8" s="331" t="s">
        <v>0</v>
      </c>
      <c r="H8" s="331" t="s">
        <v>0</v>
      </c>
      <c r="I8" s="331" t="s">
        <v>0</v>
      </c>
      <c r="J8" s="331" t="s">
        <v>0</v>
      </c>
    </row>
    <row r="9" spans="1:10" ht="176.25" customHeight="1">
      <c r="A9" s="333" t="s">
        <v>384</v>
      </c>
      <c r="B9" s="330" t="s">
        <v>385</v>
      </c>
      <c r="C9" s="329" t="s">
        <v>386</v>
      </c>
      <c r="D9" s="329" t="s">
        <v>0</v>
      </c>
      <c r="E9" s="329" t="s">
        <v>0</v>
      </c>
      <c r="F9" s="329" t="s">
        <v>0</v>
      </c>
      <c r="G9" s="331">
        <v>0</v>
      </c>
      <c r="H9" s="331">
        <v>0</v>
      </c>
      <c r="I9" s="331">
        <v>0</v>
      </c>
      <c r="J9" s="331">
        <v>0</v>
      </c>
    </row>
    <row r="10" spans="1:10" ht="48" customHeight="1">
      <c r="A10" s="333" t="s">
        <v>387</v>
      </c>
      <c r="B10" s="330" t="s">
        <v>388</v>
      </c>
      <c r="C10" s="329" t="s">
        <v>389</v>
      </c>
      <c r="D10" s="329" t="s">
        <v>0</v>
      </c>
      <c r="E10" s="329" t="s">
        <v>0</v>
      </c>
      <c r="F10" s="329" t="s">
        <v>0</v>
      </c>
      <c r="G10" s="331">
        <v>0</v>
      </c>
      <c r="H10" s="331">
        <v>0</v>
      </c>
      <c r="I10" s="331">
        <v>0</v>
      </c>
      <c r="J10" s="331">
        <v>0</v>
      </c>
    </row>
    <row r="11" spans="1:10" ht="48" customHeight="1">
      <c r="A11" s="333" t="s">
        <v>390</v>
      </c>
      <c r="B11" s="330" t="s">
        <v>160</v>
      </c>
      <c r="C11" s="329" t="s">
        <v>391</v>
      </c>
      <c r="D11" s="329" t="s">
        <v>0</v>
      </c>
      <c r="E11" s="329" t="s">
        <v>0</v>
      </c>
      <c r="F11" s="329" t="s">
        <v>0</v>
      </c>
      <c r="G11" s="331">
        <v>0</v>
      </c>
      <c r="H11" s="331">
        <v>0</v>
      </c>
      <c r="I11" s="331">
        <v>0</v>
      </c>
      <c r="J11" s="331">
        <v>0</v>
      </c>
    </row>
    <row r="12" spans="1:10" ht="15" customHeight="1">
      <c r="A12" s="333" t="s">
        <v>0</v>
      </c>
      <c r="B12" s="330" t="s">
        <v>27</v>
      </c>
      <c r="C12" s="329" t="s">
        <v>0</v>
      </c>
      <c r="D12" s="329" t="s">
        <v>0</v>
      </c>
      <c r="E12" s="329" t="s">
        <v>0</v>
      </c>
      <c r="F12" s="329" t="s">
        <v>0</v>
      </c>
      <c r="G12" s="331" t="s">
        <v>0</v>
      </c>
      <c r="H12" s="331" t="s">
        <v>0</v>
      </c>
      <c r="I12" s="331" t="s">
        <v>0</v>
      </c>
      <c r="J12" s="331" t="s">
        <v>0</v>
      </c>
    </row>
    <row r="13" spans="1:10" ht="17.25" customHeight="1">
      <c r="A13" s="333" t="s">
        <v>392</v>
      </c>
      <c r="B13" s="330" t="s">
        <v>393</v>
      </c>
      <c r="C13" s="329" t="s">
        <v>394</v>
      </c>
      <c r="D13" s="329" t="s">
        <v>0</v>
      </c>
      <c r="E13" s="329" t="s">
        <v>0</v>
      </c>
      <c r="F13" s="329" t="s">
        <v>0</v>
      </c>
      <c r="G13" s="331">
        <v>0</v>
      </c>
      <c r="H13" s="331">
        <v>0</v>
      </c>
      <c r="I13" s="331">
        <v>0</v>
      </c>
      <c r="J13" s="331">
        <v>0</v>
      </c>
    </row>
    <row r="14" spans="1:10" ht="17.25" customHeight="1">
      <c r="A14" s="333" t="s">
        <v>395</v>
      </c>
      <c r="B14" s="330" t="s">
        <v>396</v>
      </c>
      <c r="C14" s="329" t="s">
        <v>397</v>
      </c>
      <c r="D14" s="329" t="s">
        <v>0</v>
      </c>
      <c r="E14" s="329" t="s">
        <v>0</v>
      </c>
      <c r="F14" s="329" t="s">
        <v>0</v>
      </c>
      <c r="G14" s="331">
        <v>0</v>
      </c>
      <c r="H14" s="331">
        <v>0</v>
      </c>
      <c r="I14" s="331">
        <v>0</v>
      </c>
      <c r="J14" s="331">
        <v>0</v>
      </c>
    </row>
    <row r="15" spans="1:10" ht="17.25" customHeight="1">
      <c r="A15" s="333" t="s">
        <v>398</v>
      </c>
      <c r="B15" s="330" t="s">
        <v>399</v>
      </c>
      <c r="C15" s="329" t="s">
        <v>400</v>
      </c>
      <c r="D15" s="329" t="s">
        <v>0</v>
      </c>
      <c r="E15" s="329" t="s">
        <v>0</v>
      </c>
      <c r="F15" s="329" t="s">
        <v>0</v>
      </c>
      <c r="G15" s="331">
        <v>0</v>
      </c>
      <c r="H15" s="331">
        <v>0</v>
      </c>
      <c r="I15" s="331">
        <v>0</v>
      </c>
      <c r="J15" s="331">
        <v>0</v>
      </c>
    </row>
    <row r="16" spans="1:10" ht="17.25" customHeight="1">
      <c r="A16" s="333" t="s">
        <v>401</v>
      </c>
      <c r="B16" s="330" t="s">
        <v>402</v>
      </c>
      <c r="C16" s="329" t="s">
        <v>403</v>
      </c>
      <c r="D16" s="329" t="s">
        <v>0</v>
      </c>
      <c r="E16" s="329" t="s">
        <v>0</v>
      </c>
      <c r="F16" s="329" t="s">
        <v>0</v>
      </c>
      <c r="G16" s="331">
        <v>0</v>
      </c>
      <c r="H16" s="331">
        <v>0</v>
      </c>
      <c r="I16" s="331">
        <v>0</v>
      </c>
      <c r="J16" s="331">
        <v>0</v>
      </c>
    </row>
    <row r="17" spans="1:10" ht="53.25" customHeight="1">
      <c r="A17" s="333" t="s">
        <v>404</v>
      </c>
      <c r="B17" s="330" t="s">
        <v>405</v>
      </c>
      <c r="C17" s="329" t="s">
        <v>406</v>
      </c>
      <c r="D17" s="329" t="s">
        <v>0</v>
      </c>
      <c r="E17" s="329" t="s">
        <v>0</v>
      </c>
      <c r="F17" s="329" t="s">
        <v>0</v>
      </c>
      <c r="G17" s="331">
        <f>G7</f>
        <v>4158930</v>
      </c>
      <c r="H17" s="331">
        <f>H7</f>
        <v>4064530</v>
      </c>
      <c r="I17" s="331">
        <f>I7</f>
        <v>3781130</v>
      </c>
      <c r="J17" s="331">
        <v>0</v>
      </c>
    </row>
    <row r="18" spans="1:10" ht="15" customHeight="1">
      <c r="A18" s="333" t="s">
        <v>0</v>
      </c>
      <c r="B18" s="330" t="s">
        <v>27</v>
      </c>
      <c r="C18" s="329" t="s">
        <v>0</v>
      </c>
      <c r="D18" s="329" t="s">
        <v>0</v>
      </c>
      <c r="E18" s="329" t="s">
        <v>0</v>
      </c>
      <c r="F18" s="329" t="s">
        <v>0</v>
      </c>
      <c r="G18" s="331" t="s">
        <v>0</v>
      </c>
      <c r="H18" s="331" t="s">
        <v>0</v>
      </c>
      <c r="I18" s="331" t="s">
        <v>0</v>
      </c>
      <c r="J18" s="331" t="s">
        <v>0</v>
      </c>
    </row>
    <row r="19" spans="1:10" ht="35.25" customHeight="1">
      <c r="A19" s="333" t="s">
        <v>407</v>
      </c>
      <c r="B19" s="330" t="s">
        <v>161</v>
      </c>
      <c r="C19" s="329" t="s">
        <v>408</v>
      </c>
      <c r="D19" s="329" t="s">
        <v>0</v>
      </c>
      <c r="E19" s="329" t="s">
        <v>0</v>
      </c>
      <c r="F19" s="329" t="s">
        <v>0</v>
      </c>
      <c r="G19" s="331">
        <f>G21</f>
        <v>1888900</v>
      </c>
      <c r="H19" s="331">
        <f>H21</f>
        <v>1794500</v>
      </c>
      <c r="I19" s="331">
        <f>I21</f>
        <v>1511100</v>
      </c>
      <c r="J19" s="331">
        <v>0</v>
      </c>
    </row>
    <row r="20" spans="1:10" ht="15" customHeight="1">
      <c r="A20" s="333" t="s">
        <v>0</v>
      </c>
      <c r="B20" s="330" t="s">
        <v>27</v>
      </c>
      <c r="C20" s="329" t="s">
        <v>0</v>
      </c>
      <c r="D20" s="329" t="s">
        <v>0</v>
      </c>
      <c r="E20" s="329" t="s">
        <v>0</v>
      </c>
      <c r="F20" s="329" t="s">
        <v>0</v>
      </c>
      <c r="G20" s="331" t="s">
        <v>0</v>
      </c>
      <c r="H20" s="331" t="s">
        <v>0</v>
      </c>
      <c r="I20" s="331" t="s">
        <v>0</v>
      </c>
      <c r="J20" s="331" t="s">
        <v>0</v>
      </c>
    </row>
    <row r="21" spans="1:10" ht="21.75" customHeight="1">
      <c r="A21" s="333" t="s">
        <v>198</v>
      </c>
      <c r="B21" s="330" t="s">
        <v>409</v>
      </c>
      <c r="C21" s="329" t="s">
        <v>410</v>
      </c>
      <c r="D21" s="329" t="s">
        <v>0</v>
      </c>
      <c r="E21" s="329" t="s">
        <v>0</v>
      </c>
      <c r="F21" s="329" t="s">
        <v>0</v>
      </c>
      <c r="G21" s="331">
        <v>1888900</v>
      </c>
      <c r="H21" s="331">
        <v>1794500</v>
      </c>
      <c r="I21" s="331">
        <v>1511100</v>
      </c>
      <c r="J21" s="331">
        <v>0</v>
      </c>
    </row>
    <row r="22" spans="1:10" ht="21.75" customHeight="1">
      <c r="A22" s="333" t="s">
        <v>411</v>
      </c>
      <c r="B22" s="330" t="s">
        <v>412</v>
      </c>
      <c r="C22" s="329" t="s">
        <v>413</v>
      </c>
      <c r="D22" s="329" t="s">
        <v>0</v>
      </c>
      <c r="E22" s="329" t="s">
        <v>0</v>
      </c>
      <c r="F22" s="329" t="s">
        <v>0</v>
      </c>
      <c r="G22" s="331">
        <v>0</v>
      </c>
      <c r="H22" s="331">
        <v>0</v>
      </c>
      <c r="I22" s="331">
        <v>0</v>
      </c>
      <c r="J22" s="331">
        <v>0</v>
      </c>
    </row>
    <row r="23" spans="1:10" ht="32.25" customHeight="1">
      <c r="A23" s="333" t="s">
        <v>199</v>
      </c>
      <c r="B23" s="330" t="s">
        <v>163</v>
      </c>
      <c r="C23" s="329" t="s">
        <v>414</v>
      </c>
      <c r="D23" s="329" t="s">
        <v>0</v>
      </c>
      <c r="E23" s="329" t="s">
        <v>0</v>
      </c>
      <c r="F23" s="329" t="s">
        <v>0</v>
      </c>
      <c r="G23" s="331">
        <v>0</v>
      </c>
      <c r="H23" s="331">
        <v>0</v>
      </c>
      <c r="I23" s="331">
        <v>0</v>
      </c>
      <c r="J23" s="331">
        <v>0</v>
      </c>
    </row>
    <row r="24" spans="1:10" ht="15" customHeight="1">
      <c r="A24" s="333" t="s">
        <v>0</v>
      </c>
      <c r="B24" s="330" t="s">
        <v>27</v>
      </c>
      <c r="C24" s="329" t="s">
        <v>0</v>
      </c>
      <c r="D24" s="329" t="s">
        <v>0</v>
      </c>
      <c r="E24" s="329" t="s">
        <v>0</v>
      </c>
      <c r="F24" s="329" t="s">
        <v>0</v>
      </c>
      <c r="G24" s="331" t="s">
        <v>0</v>
      </c>
      <c r="H24" s="331" t="s">
        <v>0</v>
      </c>
      <c r="I24" s="331" t="s">
        <v>0</v>
      </c>
      <c r="J24" s="331" t="s">
        <v>0</v>
      </c>
    </row>
    <row r="25" spans="1:10" ht="18.75" customHeight="1">
      <c r="A25" s="333" t="s">
        <v>415</v>
      </c>
      <c r="B25" s="330" t="s">
        <v>409</v>
      </c>
      <c r="C25" s="329" t="s">
        <v>416</v>
      </c>
      <c r="D25" s="329" t="s">
        <v>0</v>
      </c>
      <c r="E25" s="329" t="s">
        <v>0</v>
      </c>
      <c r="F25" s="329" t="s">
        <v>0</v>
      </c>
      <c r="G25" s="331">
        <v>0</v>
      </c>
      <c r="H25" s="331">
        <v>0</v>
      </c>
      <c r="I25" s="331">
        <v>0</v>
      </c>
      <c r="J25" s="331">
        <v>0</v>
      </c>
    </row>
    <row r="26" spans="1:10" ht="18.75" customHeight="1">
      <c r="A26" s="333" t="s">
        <v>417</v>
      </c>
      <c r="B26" s="330" t="s">
        <v>396</v>
      </c>
      <c r="C26" s="329" t="s">
        <v>418</v>
      </c>
      <c r="D26" s="329" t="s">
        <v>0</v>
      </c>
      <c r="E26" s="329" t="s">
        <v>0</v>
      </c>
      <c r="F26" s="329" t="s">
        <v>0</v>
      </c>
      <c r="G26" s="331">
        <v>0</v>
      </c>
      <c r="H26" s="331">
        <v>0</v>
      </c>
      <c r="I26" s="331">
        <v>0</v>
      </c>
      <c r="J26" s="331">
        <v>0</v>
      </c>
    </row>
    <row r="27" spans="1:10" ht="18.75" customHeight="1">
      <c r="A27" s="333" t="s">
        <v>419</v>
      </c>
      <c r="B27" s="330" t="s">
        <v>412</v>
      </c>
      <c r="C27" s="329" t="s">
        <v>420</v>
      </c>
      <c r="D27" s="329" t="s">
        <v>0</v>
      </c>
      <c r="E27" s="329" t="s">
        <v>0</v>
      </c>
      <c r="F27" s="329" t="s">
        <v>0</v>
      </c>
      <c r="G27" s="331">
        <v>0</v>
      </c>
      <c r="H27" s="331">
        <v>0</v>
      </c>
      <c r="I27" s="331">
        <v>0</v>
      </c>
      <c r="J27" s="331">
        <v>0</v>
      </c>
    </row>
    <row r="28" spans="1:10" ht="30" customHeight="1">
      <c r="A28" s="333" t="s">
        <v>421</v>
      </c>
      <c r="B28" s="330" t="s">
        <v>422</v>
      </c>
      <c r="C28" s="329" t="s">
        <v>423</v>
      </c>
      <c r="D28" s="329" t="s">
        <v>0</v>
      </c>
      <c r="E28" s="329" t="s">
        <v>0</v>
      </c>
      <c r="F28" s="329" t="s">
        <v>0</v>
      </c>
      <c r="G28" s="331">
        <v>0</v>
      </c>
      <c r="H28" s="331">
        <v>0</v>
      </c>
      <c r="I28" s="331">
        <v>0</v>
      </c>
      <c r="J28" s="331">
        <v>0</v>
      </c>
    </row>
    <row r="29" spans="1:10" ht="19.5" customHeight="1">
      <c r="A29" s="333" t="s">
        <v>424</v>
      </c>
      <c r="B29" s="330" t="s">
        <v>396</v>
      </c>
      <c r="C29" s="329" t="s">
        <v>425</v>
      </c>
      <c r="D29" s="329" t="s">
        <v>0</v>
      </c>
      <c r="E29" s="329" t="s">
        <v>0</v>
      </c>
      <c r="F29" s="329" t="s">
        <v>0</v>
      </c>
      <c r="G29" s="331">
        <v>0</v>
      </c>
      <c r="H29" s="331">
        <v>0</v>
      </c>
      <c r="I29" s="331">
        <v>0</v>
      </c>
      <c r="J29" s="331">
        <v>0</v>
      </c>
    </row>
    <row r="30" spans="1:10" ht="19.5" customHeight="1">
      <c r="A30" s="333" t="s">
        <v>426</v>
      </c>
      <c r="B30" s="330" t="s">
        <v>399</v>
      </c>
      <c r="C30" s="329" t="s">
        <v>427</v>
      </c>
      <c r="D30" s="329" t="s">
        <v>0</v>
      </c>
      <c r="E30" s="329" t="s">
        <v>0</v>
      </c>
      <c r="F30" s="329" t="s">
        <v>0</v>
      </c>
      <c r="G30" s="331">
        <v>0</v>
      </c>
      <c r="H30" s="331">
        <v>0</v>
      </c>
      <c r="I30" s="331">
        <v>0</v>
      </c>
      <c r="J30" s="331">
        <v>0</v>
      </c>
    </row>
    <row r="31" spans="1:10" ht="18.75" customHeight="1">
      <c r="A31" s="333" t="s">
        <v>428</v>
      </c>
      <c r="B31" s="330" t="s">
        <v>429</v>
      </c>
      <c r="C31" s="329" t="s">
        <v>430</v>
      </c>
      <c r="D31" s="329" t="s">
        <v>0</v>
      </c>
      <c r="E31" s="329" t="s">
        <v>0</v>
      </c>
      <c r="F31" s="329" t="s">
        <v>0</v>
      </c>
      <c r="G31" s="331">
        <f>G33</f>
        <v>2270030</v>
      </c>
      <c r="H31" s="331">
        <f>H33</f>
        <v>2270030</v>
      </c>
      <c r="I31" s="331">
        <f>I33</f>
        <v>2270030</v>
      </c>
      <c r="J31" s="331">
        <v>0</v>
      </c>
    </row>
    <row r="32" spans="1:10" ht="18.75" customHeight="1">
      <c r="A32" s="333" t="s">
        <v>0</v>
      </c>
      <c r="B32" s="330" t="s">
        <v>27</v>
      </c>
      <c r="C32" s="329" t="s">
        <v>0</v>
      </c>
      <c r="D32" s="329" t="s">
        <v>0</v>
      </c>
      <c r="E32" s="329" t="s">
        <v>0</v>
      </c>
      <c r="F32" s="329" t="s">
        <v>0</v>
      </c>
      <c r="G32" s="331" t="s">
        <v>0</v>
      </c>
      <c r="H32" s="331" t="s">
        <v>0</v>
      </c>
      <c r="I32" s="331" t="s">
        <v>0</v>
      </c>
      <c r="J32" s="331" t="s">
        <v>0</v>
      </c>
    </row>
    <row r="33" spans="1:10" ht="18.75" customHeight="1">
      <c r="A33" s="333" t="s">
        <v>431</v>
      </c>
      <c r="B33" s="330" t="s">
        <v>162</v>
      </c>
      <c r="C33" s="329" t="s">
        <v>432</v>
      </c>
      <c r="D33" s="329" t="s">
        <v>0</v>
      </c>
      <c r="E33" s="329" t="s">
        <v>0</v>
      </c>
      <c r="F33" s="329" t="s">
        <v>0</v>
      </c>
      <c r="G33" s="331">
        <v>2270030</v>
      </c>
      <c r="H33" s="331">
        <v>2270030</v>
      </c>
      <c r="I33" s="331">
        <v>2270030</v>
      </c>
      <c r="J33" s="331">
        <v>0</v>
      </c>
    </row>
    <row r="34" spans="1:10" ht="18.75" customHeight="1">
      <c r="A34" s="333" t="s">
        <v>433</v>
      </c>
      <c r="B34" s="330" t="s">
        <v>434</v>
      </c>
      <c r="C34" s="329" t="s">
        <v>435</v>
      </c>
      <c r="D34" s="329" t="s">
        <v>0</v>
      </c>
      <c r="E34" s="329" t="s">
        <v>0</v>
      </c>
      <c r="F34" s="329" t="s">
        <v>0</v>
      </c>
      <c r="G34" s="331">
        <v>0</v>
      </c>
      <c r="H34" s="331">
        <v>0</v>
      </c>
      <c r="I34" s="331">
        <v>0</v>
      </c>
      <c r="J34" s="331">
        <v>0</v>
      </c>
    </row>
    <row r="35" spans="1:10" ht="18.75" customHeight="1">
      <c r="A35" s="333" t="s">
        <v>436</v>
      </c>
      <c r="B35" s="330" t="s">
        <v>164</v>
      </c>
      <c r="C35" s="329" t="s">
        <v>437</v>
      </c>
      <c r="D35" s="329" t="s">
        <v>0</v>
      </c>
      <c r="E35" s="329" t="s">
        <v>0</v>
      </c>
      <c r="F35" s="329" t="s">
        <v>0</v>
      </c>
      <c r="G35" s="331">
        <v>0</v>
      </c>
      <c r="H35" s="331">
        <v>0</v>
      </c>
      <c r="I35" s="331">
        <v>0</v>
      </c>
      <c r="J35" s="331">
        <v>0</v>
      </c>
    </row>
    <row r="36" spans="1:10" ht="18.75" customHeight="1">
      <c r="A36" s="333" t="s">
        <v>0</v>
      </c>
      <c r="B36" s="330" t="s">
        <v>27</v>
      </c>
      <c r="C36" s="329" t="s">
        <v>0</v>
      </c>
      <c r="D36" s="329" t="s">
        <v>0</v>
      </c>
      <c r="E36" s="329" t="s">
        <v>0</v>
      </c>
      <c r="F36" s="329" t="s">
        <v>0</v>
      </c>
      <c r="G36" s="331" t="s">
        <v>0</v>
      </c>
      <c r="H36" s="331" t="s">
        <v>0</v>
      </c>
      <c r="I36" s="331" t="s">
        <v>0</v>
      </c>
      <c r="J36" s="331" t="s">
        <v>0</v>
      </c>
    </row>
    <row r="37" spans="1:10" ht="18.75" customHeight="1">
      <c r="A37" s="333" t="s">
        <v>438</v>
      </c>
      <c r="B37" s="330" t="s">
        <v>409</v>
      </c>
      <c r="C37" s="329" t="s">
        <v>439</v>
      </c>
      <c r="D37" s="329" t="s">
        <v>0</v>
      </c>
      <c r="E37" s="329" t="s">
        <v>0</v>
      </c>
      <c r="F37" s="329" t="s">
        <v>0</v>
      </c>
      <c r="G37" s="331">
        <v>0</v>
      </c>
      <c r="H37" s="331">
        <v>0</v>
      </c>
      <c r="I37" s="331">
        <v>0</v>
      </c>
      <c r="J37" s="331">
        <v>0</v>
      </c>
    </row>
    <row r="38" spans="1:10" ht="18.75" customHeight="1">
      <c r="A38" s="333" t="s">
        <v>440</v>
      </c>
      <c r="B38" s="330" t="s">
        <v>396</v>
      </c>
      <c r="C38" s="329" t="s">
        <v>441</v>
      </c>
      <c r="D38" s="329" t="s">
        <v>0</v>
      </c>
      <c r="E38" s="329" t="s">
        <v>0</v>
      </c>
      <c r="F38" s="329" t="s">
        <v>0</v>
      </c>
      <c r="G38" s="331">
        <v>0</v>
      </c>
      <c r="H38" s="331">
        <v>0</v>
      </c>
      <c r="I38" s="331">
        <v>0</v>
      </c>
      <c r="J38" s="331">
        <v>0</v>
      </c>
    </row>
    <row r="39" spans="1:10" ht="15.75" customHeight="1">
      <c r="A39" s="333" t="s">
        <v>442</v>
      </c>
      <c r="B39" s="330" t="s">
        <v>399</v>
      </c>
      <c r="C39" s="329" t="s">
        <v>443</v>
      </c>
      <c r="D39" s="329" t="s">
        <v>0</v>
      </c>
      <c r="E39" s="329" t="s">
        <v>0</v>
      </c>
      <c r="F39" s="329" t="s">
        <v>0</v>
      </c>
      <c r="G39" s="331">
        <v>0</v>
      </c>
      <c r="H39" s="331">
        <v>0</v>
      </c>
      <c r="I39" s="331">
        <v>0</v>
      </c>
      <c r="J39" s="331">
        <v>0</v>
      </c>
    </row>
    <row r="40" spans="1:10" ht="15.75" customHeight="1">
      <c r="A40" s="333" t="s">
        <v>444</v>
      </c>
      <c r="B40" s="330" t="s">
        <v>402</v>
      </c>
      <c r="C40" s="329" t="s">
        <v>445</v>
      </c>
      <c r="D40" s="329" t="s">
        <v>0</v>
      </c>
      <c r="E40" s="329" t="s">
        <v>0</v>
      </c>
      <c r="F40" s="329" t="s">
        <v>0</v>
      </c>
      <c r="G40" s="331">
        <v>0</v>
      </c>
      <c r="H40" s="331">
        <v>0</v>
      </c>
      <c r="I40" s="331">
        <v>0</v>
      </c>
      <c r="J40" s="331">
        <v>0</v>
      </c>
    </row>
    <row r="41" spans="1:10" ht="48" customHeight="1">
      <c r="A41" s="333" t="s">
        <v>446</v>
      </c>
      <c r="B41" s="330" t="s">
        <v>447</v>
      </c>
      <c r="C41" s="329" t="s">
        <v>448</v>
      </c>
      <c r="D41" s="329" t="s">
        <v>0</v>
      </c>
      <c r="E41" s="329" t="s">
        <v>0</v>
      </c>
      <c r="F41" s="329" t="s">
        <v>0</v>
      </c>
      <c r="G41" s="331">
        <f>G19+G31</f>
        <v>4158930</v>
      </c>
      <c r="H41" s="331">
        <f>H19+H31</f>
        <v>4064530</v>
      </c>
      <c r="I41" s="331">
        <f>I19+I31</f>
        <v>3781130</v>
      </c>
      <c r="J41" s="331">
        <v>0</v>
      </c>
    </row>
    <row r="42" spans="1:10" ht="18.75" customHeight="1">
      <c r="A42" s="333" t="s">
        <v>449</v>
      </c>
      <c r="B42" s="330" t="s">
        <v>0</v>
      </c>
      <c r="C42" s="329" t="s">
        <v>450</v>
      </c>
      <c r="D42" s="329" t="s">
        <v>451</v>
      </c>
      <c r="E42" s="329" t="s">
        <v>0</v>
      </c>
      <c r="F42" s="329" t="s">
        <v>0</v>
      </c>
      <c r="G42" s="331">
        <f>G41</f>
        <v>4158930</v>
      </c>
      <c r="H42" s="331">
        <f>H41</f>
        <v>4064530</v>
      </c>
      <c r="I42" s="331">
        <f>I41</f>
        <v>3781130</v>
      </c>
      <c r="J42" s="331">
        <v>0</v>
      </c>
    </row>
    <row r="43" spans="1:10" ht="48" customHeight="1">
      <c r="A43" s="333" t="s">
        <v>452</v>
      </c>
      <c r="B43" s="330" t="s">
        <v>453</v>
      </c>
      <c r="C43" s="329" t="s">
        <v>454</v>
      </c>
      <c r="D43" s="329" t="s">
        <v>0</v>
      </c>
      <c r="E43" s="329" t="s">
        <v>0</v>
      </c>
      <c r="F43" s="329" t="s">
        <v>0</v>
      </c>
      <c r="G43" s="331">
        <v>0</v>
      </c>
      <c r="H43" s="331">
        <v>0</v>
      </c>
      <c r="I43" s="331">
        <v>0</v>
      </c>
      <c r="J43" s="331">
        <v>0</v>
      </c>
    </row>
    <row r="44" spans="1:10" ht="9.75" customHeight="1"/>
    <row r="45" spans="1:10" ht="21" customHeight="1">
      <c r="A45" s="357" t="s">
        <v>165</v>
      </c>
      <c r="B45" s="357"/>
      <c r="C45" s="2" t="s">
        <v>0</v>
      </c>
      <c r="D45" s="317" t="s">
        <v>0</v>
      </c>
      <c r="E45" s="360" t="s">
        <v>313</v>
      </c>
      <c r="F45" s="360"/>
      <c r="G45" s="360"/>
    </row>
    <row r="46" spans="1:10" ht="10.5" customHeight="1">
      <c r="A46" s="317" t="s">
        <v>0</v>
      </c>
      <c r="B46" s="317" t="s">
        <v>0</v>
      </c>
      <c r="C46" s="3" t="s">
        <v>166</v>
      </c>
      <c r="D46" s="317" t="s">
        <v>0</v>
      </c>
      <c r="E46" s="359" t="s">
        <v>167</v>
      </c>
      <c r="F46" s="359"/>
      <c r="G46" s="359"/>
    </row>
    <row r="47" spans="1:10" ht="26.25" customHeight="1">
      <c r="A47" s="357" t="s">
        <v>168</v>
      </c>
      <c r="B47" s="357"/>
      <c r="C47" s="2" t="s">
        <v>0</v>
      </c>
      <c r="D47" s="317" t="s">
        <v>0</v>
      </c>
      <c r="E47" s="360" t="s">
        <v>169</v>
      </c>
      <c r="F47" s="360"/>
      <c r="G47" s="360"/>
    </row>
    <row r="48" spans="1:10" ht="9.75" customHeight="1">
      <c r="A48" s="317" t="s">
        <v>0</v>
      </c>
      <c r="B48" s="317" t="s">
        <v>0</v>
      </c>
      <c r="C48" s="3" t="s">
        <v>166</v>
      </c>
      <c r="D48" s="317" t="s">
        <v>0</v>
      </c>
      <c r="E48" s="359" t="s">
        <v>167</v>
      </c>
      <c r="F48" s="359"/>
      <c r="G48" s="359"/>
    </row>
    <row r="49" spans="1:7" ht="18" customHeight="1">
      <c r="A49" s="317" t="s">
        <v>0</v>
      </c>
      <c r="B49" s="317" t="s">
        <v>0</v>
      </c>
      <c r="C49" s="317" t="s">
        <v>0</v>
      </c>
      <c r="D49" s="317" t="s">
        <v>0</v>
      </c>
      <c r="E49" s="317" t="s">
        <v>0</v>
      </c>
    </row>
    <row r="50" spans="1:7" ht="18" customHeight="1">
      <c r="A50" s="357" t="s">
        <v>200</v>
      </c>
      <c r="B50" s="357"/>
      <c r="C50" s="2" t="s">
        <v>0</v>
      </c>
      <c r="D50" s="317" t="s">
        <v>0</v>
      </c>
      <c r="E50" s="358" t="s">
        <v>315</v>
      </c>
      <c r="F50" s="358"/>
      <c r="G50" s="358"/>
    </row>
    <row r="51" spans="1:7" ht="11.25" customHeight="1">
      <c r="A51" s="317" t="s">
        <v>0</v>
      </c>
      <c r="B51" s="317" t="s">
        <v>0</v>
      </c>
      <c r="C51" s="3" t="s">
        <v>166</v>
      </c>
      <c r="D51" s="317" t="s">
        <v>0</v>
      </c>
      <c r="E51" s="359" t="s">
        <v>167</v>
      </c>
      <c r="F51" s="359"/>
      <c r="G51" s="359"/>
    </row>
    <row r="52" spans="1:7" ht="22.35" customHeight="1">
      <c r="A52" s="317" t="s">
        <v>170</v>
      </c>
      <c r="B52" s="317" t="s">
        <v>201</v>
      </c>
      <c r="C52" s="317" t="s">
        <v>0</v>
      </c>
      <c r="D52" s="317" t="s">
        <v>0</v>
      </c>
      <c r="E52" s="317" t="s">
        <v>0</v>
      </c>
    </row>
  </sheetData>
  <mergeCells count="17">
    <mergeCell ref="A50:B50"/>
    <mergeCell ref="E50:G50"/>
    <mergeCell ref="E51:G51"/>
    <mergeCell ref="A45:B45"/>
    <mergeCell ref="E45:G45"/>
    <mergeCell ref="E46:G46"/>
    <mergeCell ref="A47:B47"/>
    <mergeCell ref="E47:G47"/>
    <mergeCell ref="E48:G48"/>
    <mergeCell ref="A2:J2"/>
    <mergeCell ref="A4:A5"/>
    <mergeCell ref="B4:B5"/>
    <mergeCell ref="C4:C5"/>
    <mergeCell ref="D4:D5"/>
    <mergeCell ref="E4:E5"/>
    <mergeCell ref="F4:F5"/>
    <mergeCell ref="G4:J4"/>
  </mergeCells>
  <phoneticPr fontId="67" type="noConversion"/>
  <pageMargins left="0.19685039370078741" right="0" top="0" bottom="0" header="0.31496062992125984" footer="0.31496062992125984"/>
  <pageSetup paperSize="9" scale="6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8"/>
  <sheetViews>
    <sheetView view="pageBreakPreview" topLeftCell="B42" zoomScale="90" zoomScaleSheetLayoutView="90" workbookViewId="0">
      <selection activeCell="E97" sqref="E97"/>
    </sheetView>
  </sheetViews>
  <sheetFormatPr defaultRowHeight="12.75"/>
  <cols>
    <col min="1" max="1" width="7.5" style="22" customWidth="1"/>
    <col min="2" max="2" width="9.1640625" style="22" customWidth="1"/>
    <col min="3" max="3" width="9.6640625" style="22" customWidth="1"/>
    <col min="4" max="4" width="8.83203125" style="22" customWidth="1"/>
    <col min="5" max="5" width="69.33203125" style="22" customWidth="1"/>
    <col min="6" max="7" width="17.33203125" style="23" customWidth="1"/>
    <col min="8" max="8" width="16.33203125" style="23" customWidth="1"/>
    <col min="9" max="9" width="15.83203125" style="23" customWidth="1"/>
    <col min="10" max="10" width="20.33203125" style="23" customWidth="1"/>
    <col min="11" max="11" width="19.5" style="23" customWidth="1"/>
    <col min="12" max="12" width="20" style="22" customWidth="1"/>
    <col min="13" max="13" width="13.83203125" style="22" bestFit="1" customWidth="1"/>
    <col min="14" max="14" width="13" style="22" customWidth="1"/>
    <col min="15" max="16384" width="9.33203125" style="22"/>
  </cols>
  <sheetData>
    <row r="1" spans="1:12" ht="18">
      <c r="A1" s="379" t="s">
        <v>202</v>
      </c>
      <c r="B1" s="379"/>
      <c r="C1" s="379"/>
      <c r="D1" s="379"/>
      <c r="E1" s="379"/>
      <c r="F1" s="379"/>
      <c r="G1" s="379"/>
      <c r="H1" s="379"/>
      <c r="I1" s="379"/>
      <c r="J1" s="379"/>
      <c r="K1" s="21"/>
    </row>
    <row r="2" spans="1:12" ht="18.75" customHeight="1">
      <c r="A2" s="379" t="s">
        <v>203</v>
      </c>
      <c r="B2" s="379"/>
      <c r="C2" s="379"/>
      <c r="D2" s="379"/>
      <c r="E2" s="379"/>
      <c r="F2" s="379"/>
      <c r="G2" s="379"/>
      <c r="H2" s="379"/>
      <c r="I2" s="379"/>
      <c r="J2" s="379"/>
      <c r="K2" s="21"/>
    </row>
    <row r="3" spans="1:12" ht="12" customHeight="1">
      <c r="J3" s="24"/>
      <c r="K3" s="257" t="str">
        <f ca="1">'Титульный лист'!BC24</f>
        <v>30.12.2022</v>
      </c>
    </row>
    <row r="4" spans="1:12">
      <c r="A4" s="365" t="s">
        <v>204</v>
      </c>
      <c r="B4" s="365"/>
      <c r="C4" s="365"/>
      <c r="D4" s="365"/>
      <c r="E4" s="365"/>
      <c r="F4" s="380" t="s">
        <v>205</v>
      </c>
      <c r="G4" s="381"/>
      <c r="H4" s="381"/>
      <c r="I4" s="381"/>
      <c r="J4" s="381"/>
      <c r="K4" s="382"/>
      <c r="L4" s="375" t="s">
        <v>206</v>
      </c>
    </row>
    <row r="5" spans="1:12" ht="25.5">
      <c r="A5" s="25" t="s">
        <v>207</v>
      </c>
      <c r="B5" s="25" t="s">
        <v>208</v>
      </c>
      <c r="C5" s="26" t="s">
        <v>209</v>
      </c>
      <c r="D5" s="26" t="s">
        <v>210</v>
      </c>
      <c r="E5" s="25" t="s">
        <v>324</v>
      </c>
      <c r="F5" s="27" t="s">
        <v>211</v>
      </c>
      <c r="G5" s="213" t="s">
        <v>212</v>
      </c>
      <c r="H5" s="27" t="s">
        <v>213</v>
      </c>
      <c r="I5" s="213" t="s">
        <v>214</v>
      </c>
      <c r="J5" s="27" t="s">
        <v>215</v>
      </c>
      <c r="K5" s="213" t="s">
        <v>216</v>
      </c>
      <c r="L5" s="375"/>
    </row>
    <row r="6" spans="1:12" ht="39.75" customHeight="1">
      <c r="A6" s="28">
        <v>908</v>
      </c>
      <c r="B6" s="28">
        <v>130</v>
      </c>
      <c r="C6" s="28" t="s">
        <v>217</v>
      </c>
      <c r="D6" s="29"/>
      <c r="E6" s="311" t="s">
        <v>218</v>
      </c>
      <c r="F6" s="30">
        <v>11308400</v>
      </c>
      <c r="G6" s="214"/>
      <c r="H6" s="30"/>
      <c r="I6" s="220"/>
      <c r="J6" s="30"/>
      <c r="K6" s="220"/>
      <c r="L6" s="31">
        <f>F6+G6+H6+I6+J6+K6</f>
        <v>11308400</v>
      </c>
    </row>
    <row r="7" spans="1:12" ht="49.5" customHeight="1">
      <c r="A7" s="28">
        <v>908</v>
      </c>
      <c r="B7" s="28">
        <v>130</v>
      </c>
      <c r="C7" s="28" t="s">
        <v>219</v>
      </c>
      <c r="D7" s="29"/>
      <c r="E7" s="311" t="s">
        <v>220</v>
      </c>
      <c r="F7" s="30">
        <v>40638700</v>
      </c>
      <c r="G7" s="215"/>
      <c r="H7" s="30"/>
      <c r="I7" s="220"/>
      <c r="J7" s="30"/>
      <c r="K7" s="220"/>
      <c r="L7" s="31">
        <f t="shared" ref="L7:L27" si="0">F7+G7+H7+I7+J7+K7</f>
        <v>40638700</v>
      </c>
    </row>
    <row r="8" spans="1:12" ht="39" customHeight="1">
      <c r="A8" s="28">
        <v>908</v>
      </c>
      <c r="B8" s="28">
        <v>130</v>
      </c>
      <c r="C8" s="28" t="s">
        <v>221</v>
      </c>
      <c r="D8" s="29"/>
      <c r="E8" s="311" t="s">
        <v>222</v>
      </c>
      <c r="F8" s="30">
        <v>852800</v>
      </c>
      <c r="G8" s="214"/>
      <c r="H8" s="30"/>
      <c r="I8" s="220"/>
      <c r="J8" s="30"/>
      <c r="K8" s="220"/>
      <c r="L8" s="31">
        <f t="shared" si="0"/>
        <v>852800</v>
      </c>
    </row>
    <row r="9" spans="1:12" ht="49.5" customHeight="1">
      <c r="A9" s="28">
        <v>908</v>
      </c>
      <c r="B9" s="28">
        <v>130</v>
      </c>
      <c r="C9" s="28" t="s">
        <v>223</v>
      </c>
      <c r="D9" s="29"/>
      <c r="E9" s="311" t="s">
        <v>224</v>
      </c>
      <c r="F9" s="30">
        <v>1036100</v>
      </c>
      <c r="G9" s="214"/>
      <c r="H9" s="30"/>
      <c r="I9" s="220"/>
      <c r="J9" s="30"/>
      <c r="K9" s="220"/>
      <c r="L9" s="31">
        <f t="shared" si="0"/>
        <v>1036100</v>
      </c>
    </row>
    <row r="10" spans="1:12" ht="36.75" customHeight="1">
      <c r="A10" s="28">
        <v>908</v>
      </c>
      <c r="B10" s="28">
        <v>130</v>
      </c>
      <c r="C10" s="32" t="s">
        <v>225</v>
      </c>
      <c r="D10" s="28"/>
      <c r="E10" s="311" t="s">
        <v>325</v>
      </c>
      <c r="F10" s="30">
        <v>106600</v>
      </c>
      <c r="G10" s="216"/>
      <c r="H10" s="30"/>
      <c r="I10" s="220"/>
      <c r="J10" s="30"/>
      <c r="K10" s="220"/>
      <c r="L10" s="31">
        <f t="shared" si="0"/>
        <v>106600</v>
      </c>
    </row>
    <row r="11" spans="1:12">
      <c r="A11" s="365" t="s">
        <v>226</v>
      </c>
      <c r="B11" s="365"/>
      <c r="C11" s="365"/>
      <c r="D11" s="365"/>
      <c r="E11" s="34" t="s">
        <v>211</v>
      </c>
      <c r="F11" s="35">
        <f>SUM(F6:F10)</f>
        <v>53942600</v>
      </c>
      <c r="G11" s="217">
        <f>SUM(G6:G10)</f>
        <v>0</v>
      </c>
      <c r="H11" s="35">
        <f>SUM(H6:H9)</f>
        <v>0</v>
      </c>
      <c r="I11" s="221">
        <f>SUM(I6:I9)</f>
        <v>0</v>
      </c>
      <c r="J11" s="35">
        <f>SUM(J6:J9)</f>
        <v>0</v>
      </c>
      <c r="K11" s="221">
        <f>SUM(K6:K9)</f>
        <v>0</v>
      </c>
      <c r="L11" s="119">
        <f>F11+G11+H11+I11+J11+K11</f>
        <v>53942600</v>
      </c>
    </row>
    <row r="12" spans="1:12" ht="8.25" customHeight="1">
      <c r="F12" s="129"/>
      <c r="G12" s="218"/>
      <c r="H12" s="129"/>
      <c r="I12" s="222"/>
      <c r="J12" s="129"/>
      <c r="K12" s="222"/>
      <c r="L12" s="130">
        <f t="shared" si="0"/>
        <v>0</v>
      </c>
    </row>
    <row r="13" spans="1:12" ht="19.5" hidden="1" customHeight="1">
      <c r="A13" s="28">
        <v>908</v>
      </c>
      <c r="B13" s="28">
        <v>150</v>
      </c>
      <c r="C13" s="28" t="s">
        <v>290</v>
      </c>
      <c r="D13" s="28"/>
      <c r="E13" s="36" t="s">
        <v>291</v>
      </c>
      <c r="F13" s="30"/>
      <c r="G13" s="219"/>
      <c r="H13" s="30"/>
      <c r="I13" s="219"/>
      <c r="J13" s="30"/>
      <c r="K13" s="220"/>
      <c r="L13" s="121">
        <f>F13+G13+H13+I13+J13+K13</f>
        <v>0</v>
      </c>
    </row>
    <row r="14" spans="1:12" ht="18" hidden="1" customHeight="1">
      <c r="A14" s="168">
        <v>908</v>
      </c>
      <c r="B14" s="168">
        <v>150</v>
      </c>
      <c r="C14" s="168" t="s">
        <v>301</v>
      </c>
      <c r="D14" s="169"/>
      <c r="E14" s="170" t="s">
        <v>302</v>
      </c>
      <c r="F14" s="30"/>
      <c r="G14" s="219"/>
      <c r="H14" s="30"/>
      <c r="I14" s="220"/>
      <c r="J14" s="30"/>
      <c r="K14" s="220"/>
      <c r="L14" s="121">
        <f>F14+G14+H14+I14+J14+K14</f>
        <v>0</v>
      </c>
    </row>
    <row r="15" spans="1:12" ht="17.25" hidden="1" customHeight="1">
      <c r="A15" s="152">
        <v>908</v>
      </c>
      <c r="B15" s="152">
        <v>150</v>
      </c>
      <c r="C15" s="152">
        <v>460000</v>
      </c>
      <c r="D15" s="154"/>
      <c r="E15" s="155" t="s">
        <v>300</v>
      </c>
      <c r="F15" s="30"/>
      <c r="G15" s="219"/>
      <c r="H15" s="30"/>
      <c r="I15" s="220"/>
      <c r="J15" s="30"/>
      <c r="K15" s="220"/>
      <c r="L15" s="121">
        <f>F15+G15+H15+I15+J15+K15</f>
        <v>0</v>
      </c>
    </row>
    <row r="16" spans="1:12" ht="18" hidden="1" customHeight="1">
      <c r="A16" s="152">
        <v>908</v>
      </c>
      <c r="B16" s="152">
        <v>150</v>
      </c>
      <c r="C16" s="153" t="s">
        <v>298</v>
      </c>
      <c r="D16" s="154"/>
      <c r="E16" s="155" t="s">
        <v>299</v>
      </c>
      <c r="F16" s="30"/>
      <c r="G16" s="219"/>
      <c r="H16" s="30"/>
      <c r="I16" s="219"/>
      <c r="J16" s="30"/>
      <c r="K16" s="219"/>
      <c r="L16" s="156">
        <f>F16+G16+H16+I16+J16+K16</f>
        <v>0</v>
      </c>
    </row>
    <row r="17" spans="1:14" ht="18" hidden="1" customHeight="1">
      <c r="A17" s="28">
        <v>908</v>
      </c>
      <c r="B17" s="28">
        <v>150</v>
      </c>
      <c r="C17" s="28" t="s">
        <v>227</v>
      </c>
      <c r="D17" s="28"/>
      <c r="E17" s="36" t="s">
        <v>228</v>
      </c>
      <c r="F17" s="30"/>
      <c r="G17" s="219"/>
      <c r="H17" s="30"/>
      <c r="I17" s="219"/>
      <c r="J17" s="30"/>
      <c r="K17" s="220"/>
      <c r="L17" s="171">
        <f t="shared" si="0"/>
        <v>0</v>
      </c>
    </row>
    <row r="18" spans="1:14" ht="15" customHeight="1">
      <c r="A18" s="365" t="s">
        <v>226</v>
      </c>
      <c r="B18" s="365"/>
      <c r="C18" s="365"/>
      <c r="D18" s="365"/>
      <c r="E18" s="34" t="s">
        <v>213</v>
      </c>
      <c r="F18" s="35">
        <f t="shared" ref="F18:K18" si="1">SUM(F12:F17)</f>
        <v>0</v>
      </c>
      <c r="G18" s="217">
        <f t="shared" si="1"/>
        <v>0</v>
      </c>
      <c r="H18" s="35">
        <f t="shared" si="1"/>
        <v>0</v>
      </c>
      <c r="I18" s="217">
        <f t="shared" si="1"/>
        <v>0</v>
      </c>
      <c r="J18" s="35">
        <f t="shared" si="1"/>
        <v>0</v>
      </c>
      <c r="K18" s="221">
        <f t="shared" si="1"/>
        <v>0</v>
      </c>
      <c r="L18" s="119">
        <f>F18+G18+H18+I18+J18+K18</f>
        <v>0</v>
      </c>
    </row>
    <row r="19" spans="1:14" ht="12.75" customHeight="1">
      <c r="A19" s="29">
        <v>908</v>
      </c>
      <c r="B19" s="29">
        <v>120</v>
      </c>
      <c r="C19" s="29">
        <v>140000</v>
      </c>
      <c r="D19" s="37"/>
      <c r="E19" s="33" t="s">
        <v>229</v>
      </c>
      <c r="F19" s="30"/>
      <c r="G19" s="219"/>
      <c r="H19" s="30"/>
      <c r="I19" s="220"/>
      <c r="J19" s="38">
        <v>0</v>
      </c>
      <c r="K19" s="220"/>
      <c r="L19" s="31">
        <f t="shared" si="0"/>
        <v>0</v>
      </c>
      <c r="M19" s="39">
        <v>18000</v>
      </c>
      <c r="N19" s="39">
        <f>M19/120*20</f>
        <v>3000</v>
      </c>
    </row>
    <row r="20" spans="1:14" ht="13.5" customHeight="1">
      <c r="A20" s="29">
        <v>908</v>
      </c>
      <c r="B20" s="29">
        <v>180</v>
      </c>
      <c r="C20" s="29">
        <v>140000</v>
      </c>
      <c r="D20" s="37"/>
      <c r="E20" s="33" t="s">
        <v>230</v>
      </c>
      <c r="F20" s="30"/>
      <c r="G20" s="219"/>
      <c r="H20" s="30"/>
      <c r="I20" s="220"/>
      <c r="J20" s="40"/>
      <c r="K20" s="220"/>
      <c r="L20" s="31">
        <f t="shared" si="0"/>
        <v>0</v>
      </c>
      <c r="M20" s="39"/>
    </row>
    <row r="21" spans="1:14" ht="15" customHeight="1">
      <c r="A21" s="29">
        <v>908</v>
      </c>
      <c r="B21" s="29">
        <v>130</v>
      </c>
      <c r="C21" s="29">
        <v>140000</v>
      </c>
      <c r="D21" s="37"/>
      <c r="E21" s="33" t="s">
        <v>231</v>
      </c>
      <c r="F21" s="30"/>
      <c r="G21" s="219"/>
      <c r="H21" s="30"/>
      <c r="I21" s="220"/>
      <c r="J21" s="38">
        <v>520500</v>
      </c>
      <c r="K21" s="223"/>
      <c r="L21" s="31">
        <f t="shared" si="0"/>
        <v>520500</v>
      </c>
      <c r="M21" s="39"/>
    </row>
    <row r="22" spans="1:14" hidden="1">
      <c r="A22" s="29">
        <v>908</v>
      </c>
      <c r="B22" s="29">
        <v>140</v>
      </c>
      <c r="C22" s="29">
        <v>140000</v>
      </c>
      <c r="D22" s="37"/>
      <c r="E22" s="33" t="s">
        <v>232</v>
      </c>
      <c r="F22" s="30"/>
      <c r="G22" s="219"/>
      <c r="H22" s="30"/>
      <c r="I22" s="220"/>
      <c r="J22" s="38"/>
      <c r="K22" s="223"/>
      <c r="L22" s="31">
        <f t="shared" si="0"/>
        <v>0</v>
      </c>
    </row>
    <row r="23" spans="1:14" ht="24" customHeight="1">
      <c r="A23" s="29">
        <v>908</v>
      </c>
      <c r="B23" s="29">
        <v>150</v>
      </c>
      <c r="C23" s="29">
        <v>140000</v>
      </c>
      <c r="D23" s="37"/>
      <c r="E23" s="33" t="s">
        <v>233</v>
      </c>
      <c r="F23" s="30"/>
      <c r="G23" s="219"/>
      <c r="H23" s="30"/>
      <c r="I23" s="220"/>
      <c r="J23" s="38">
        <v>2208600</v>
      </c>
      <c r="K23" s="223"/>
      <c r="L23" s="31">
        <f t="shared" si="0"/>
        <v>2208600</v>
      </c>
    </row>
    <row r="24" spans="1:14" s="120" customFormat="1">
      <c r="A24" s="371" t="s">
        <v>226</v>
      </c>
      <c r="B24" s="371"/>
      <c r="C24" s="371"/>
      <c r="D24" s="371"/>
      <c r="E24" s="34" t="s">
        <v>215</v>
      </c>
      <c r="F24" s="35">
        <f>SUM(F19:F23)</f>
        <v>0</v>
      </c>
      <c r="G24" s="217"/>
      <c r="H24" s="35">
        <f>SUM(H19:H23)</f>
        <v>0</v>
      </c>
      <c r="I24" s="221"/>
      <c r="J24" s="41">
        <f>SUM(J19:J23)</f>
        <v>2729100</v>
      </c>
      <c r="K24" s="224">
        <f>SUM(K19:K23)</f>
        <v>0</v>
      </c>
      <c r="L24" s="119">
        <f>F24+G24+H24+I24+J24+K24</f>
        <v>2729100</v>
      </c>
    </row>
    <row r="25" spans="1:14" s="120" customFormat="1" ht="51" hidden="1">
      <c r="A25" s="276">
        <v>908</v>
      </c>
      <c r="B25" s="276">
        <v>510</v>
      </c>
      <c r="C25" s="276">
        <v>810000</v>
      </c>
      <c r="D25" s="276"/>
      <c r="E25" s="277" t="s">
        <v>314</v>
      </c>
      <c r="F25" s="35"/>
      <c r="G25" s="217"/>
      <c r="H25" s="35"/>
      <c r="I25" s="221"/>
      <c r="J25" s="41"/>
      <c r="K25" s="224"/>
      <c r="L25" s="31">
        <f t="shared" si="0"/>
        <v>0</v>
      </c>
    </row>
    <row r="26" spans="1:14">
      <c r="A26" s="42">
        <v>908</v>
      </c>
      <c r="B26" s="42">
        <v>550</v>
      </c>
      <c r="C26" s="42">
        <v>800000</v>
      </c>
      <c r="D26" s="43"/>
      <c r="E26" s="44" t="s">
        <v>234</v>
      </c>
      <c r="F26" s="35">
        <v>0</v>
      </c>
      <c r="G26" s="217"/>
      <c r="H26" s="35">
        <v>0</v>
      </c>
      <c r="I26" s="221"/>
      <c r="J26" s="41"/>
      <c r="K26" s="224"/>
      <c r="L26" s="119">
        <f t="shared" si="0"/>
        <v>0</v>
      </c>
    </row>
    <row r="27" spans="1:14">
      <c r="A27" s="42">
        <v>908</v>
      </c>
      <c r="B27" s="42">
        <v>550</v>
      </c>
      <c r="C27" s="42">
        <v>140000</v>
      </c>
      <c r="D27" s="43"/>
      <c r="E27" s="44" t="s">
        <v>234</v>
      </c>
      <c r="F27" s="35"/>
      <c r="G27" s="217"/>
      <c r="H27" s="35">
        <v>0</v>
      </c>
      <c r="I27" s="221"/>
      <c r="J27" s="41">
        <v>0</v>
      </c>
      <c r="K27" s="224"/>
      <c r="L27" s="119">
        <f t="shared" si="0"/>
        <v>0</v>
      </c>
    </row>
    <row r="28" spans="1:14" s="120" customFormat="1">
      <c r="A28" s="378" t="s">
        <v>235</v>
      </c>
      <c r="B28" s="378"/>
      <c r="C28" s="378"/>
      <c r="D28" s="378"/>
      <c r="E28" s="44"/>
      <c r="F28" s="45">
        <f>F11+F18+F26+F24+F27+F25</f>
        <v>53942600</v>
      </c>
      <c r="G28" s="128">
        <f>G11+G18+G26+G24+G27+G25</f>
        <v>0</v>
      </c>
      <c r="H28" s="45">
        <f>H11+H18+H26+H24+H27</f>
        <v>0</v>
      </c>
      <c r="I28" s="128">
        <f>I11+I18+I26+I24+I27</f>
        <v>0</v>
      </c>
      <c r="J28" s="45">
        <f>J11+J18+J26+J24+J27</f>
        <v>2729100</v>
      </c>
      <c r="K28" s="225">
        <f>K11+K18+K26+K24+K27</f>
        <v>0</v>
      </c>
      <c r="L28" s="119">
        <f>L11+L18+L24+L27+L25+L26</f>
        <v>56671700</v>
      </c>
    </row>
    <row r="29" spans="1:14" ht="12.75" customHeight="1">
      <c r="A29" s="373" t="s">
        <v>236</v>
      </c>
      <c r="B29" s="373"/>
      <c r="C29" s="373"/>
      <c r="D29" s="373"/>
      <c r="E29" s="374"/>
      <c r="F29" s="372" t="s">
        <v>205</v>
      </c>
      <c r="G29" s="372"/>
      <c r="H29" s="372"/>
      <c r="I29" s="372"/>
      <c r="J29" s="372"/>
      <c r="K29" s="372"/>
      <c r="L29" s="376" t="s">
        <v>206</v>
      </c>
    </row>
    <row r="30" spans="1:14" ht="39" customHeight="1" thickBot="1">
      <c r="A30" s="46" t="s">
        <v>207</v>
      </c>
      <c r="B30" s="47" t="s">
        <v>237</v>
      </c>
      <c r="C30" s="47" t="s">
        <v>209</v>
      </c>
      <c r="D30" s="47" t="s">
        <v>210</v>
      </c>
      <c r="E30" s="48" t="s">
        <v>326</v>
      </c>
      <c r="F30" s="123" t="s">
        <v>211</v>
      </c>
      <c r="G30" s="226" t="s">
        <v>212</v>
      </c>
      <c r="H30" s="123" t="s">
        <v>213</v>
      </c>
      <c r="I30" s="226" t="s">
        <v>214</v>
      </c>
      <c r="J30" s="123" t="s">
        <v>215</v>
      </c>
      <c r="K30" s="226" t="s">
        <v>216</v>
      </c>
      <c r="L30" s="377"/>
    </row>
    <row r="31" spans="1:14">
      <c r="A31" s="49">
        <v>908</v>
      </c>
      <c r="B31" s="50">
        <v>111</v>
      </c>
      <c r="C31" s="50" t="s">
        <v>217</v>
      </c>
      <c r="D31" s="50">
        <v>211000</v>
      </c>
      <c r="E31" s="51" t="s">
        <v>238</v>
      </c>
      <c r="F31" s="122">
        <v>8642396</v>
      </c>
      <c r="G31" s="227"/>
      <c r="H31" s="122"/>
      <c r="I31" s="240"/>
      <c r="J31" s="122"/>
      <c r="K31" s="248"/>
      <c r="L31" s="159">
        <f>F31+G31+H31+I31+J31+K31</f>
        <v>8642396</v>
      </c>
    </row>
    <row r="32" spans="1:14">
      <c r="A32" s="52">
        <v>908</v>
      </c>
      <c r="B32" s="29">
        <v>111</v>
      </c>
      <c r="C32" s="29" t="s">
        <v>217</v>
      </c>
      <c r="D32" s="29">
        <v>266000</v>
      </c>
      <c r="E32" s="36" t="s">
        <v>239</v>
      </c>
      <c r="F32" s="30">
        <v>56000</v>
      </c>
      <c r="G32" s="223"/>
      <c r="H32" s="30"/>
      <c r="I32" s="220"/>
      <c r="J32" s="30"/>
      <c r="K32" s="223"/>
      <c r="L32" s="160">
        <f t="shared" ref="L32:L99" si="2">F32+G32+H32+I32+J32+K32</f>
        <v>56000</v>
      </c>
    </row>
    <row r="33" spans="1:12">
      <c r="A33" s="52">
        <v>908</v>
      </c>
      <c r="B33" s="29">
        <v>111</v>
      </c>
      <c r="C33" s="29" t="s">
        <v>219</v>
      </c>
      <c r="D33" s="29">
        <v>211000</v>
      </c>
      <c r="E33" s="54" t="s">
        <v>240</v>
      </c>
      <c r="F33" s="30">
        <v>30997465</v>
      </c>
      <c r="G33" s="228"/>
      <c r="H33" s="30"/>
      <c r="I33" s="220"/>
      <c r="J33" s="30"/>
      <c r="K33" s="223"/>
      <c r="L33" s="160">
        <f t="shared" si="2"/>
        <v>30997465</v>
      </c>
    </row>
    <row r="34" spans="1:12">
      <c r="A34" s="52">
        <v>908</v>
      </c>
      <c r="B34" s="29">
        <v>111</v>
      </c>
      <c r="C34" s="29" t="s">
        <v>219</v>
      </c>
      <c r="D34" s="29">
        <v>266000</v>
      </c>
      <c r="E34" s="304" t="s">
        <v>327</v>
      </c>
      <c r="F34" s="30">
        <v>280000</v>
      </c>
      <c r="G34" s="228"/>
      <c r="H34" s="30"/>
      <c r="I34" s="220"/>
      <c r="J34" s="30"/>
      <c r="K34" s="223"/>
      <c r="L34" s="160">
        <f t="shared" si="2"/>
        <v>280000</v>
      </c>
    </row>
    <row r="35" spans="1:12" ht="15">
      <c r="A35" s="52">
        <v>908</v>
      </c>
      <c r="B35" s="29">
        <v>111</v>
      </c>
      <c r="C35" s="73">
        <v>800000</v>
      </c>
      <c r="D35" s="29">
        <v>266000</v>
      </c>
      <c r="E35" s="304" t="s">
        <v>327</v>
      </c>
      <c r="F35" s="302">
        <v>0</v>
      </c>
      <c r="G35" s="235"/>
      <c r="H35" s="30"/>
      <c r="I35" s="220"/>
      <c r="J35" s="30"/>
      <c r="K35" s="223"/>
      <c r="L35" s="163">
        <f t="shared" si="2"/>
        <v>0</v>
      </c>
    </row>
    <row r="36" spans="1:12" s="59" customFormat="1">
      <c r="A36" s="55">
        <v>908</v>
      </c>
      <c r="B36" s="56">
        <v>111</v>
      </c>
      <c r="C36" s="56">
        <v>140000</v>
      </c>
      <c r="D36" s="56">
        <v>211000</v>
      </c>
      <c r="E36" s="57" t="s">
        <v>238</v>
      </c>
      <c r="F36" s="58"/>
      <c r="G36" s="229"/>
      <c r="H36" s="58"/>
      <c r="I36" s="241"/>
      <c r="J36" s="197">
        <v>333387</v>
      </c>
      <c r="K36" s="249"/>
      <c r="L36" s="161">
        <f>F36+G36+H36+I36+J36+K36</f>
        <v>333387</v>
      </c>
    </row>
    <row r="37" spans="1:12" ht="13.5" thickBot="1">
      <c r="A37" s="361" t="s">
        <v>241</v>
      </c>
      <c r="B37" s="362"/>
      <c r="C37" s="362"/>
      <c r="D37" s="362"/>
      <c r="E37" s="363"/>
      <c r="F37" s="125">
        <f t="shared" ref="F37:K37" si="3">SUM(F31:F36)</f>
        <v>39975861</v>
      </c>
      <c r="G37" s="230">
        <f t="shared" si="3"/>
        <v>0</v>
      </c>
      <c r="H37" s="125">
        <f t="shared" si="3"/>
        <v>0</v>
      </c>
      <c r="I37" s="242">
        <f t="shared" si="3"/>
        <v>0</v>
      </c>
      <c r="J37" s="125">
        <f t="shared" si="3"/>
        <v>333387</v>
      </c>
      <c r="K37" s="250">
        <f t="shared" si="3"/>
        <v>0</v>
      </c>
      <c r="L37" s="162">
        <f>F37+G37+H37+I37+J37+K37</f>
        <v>40309248</v>
      </c>
    </row>
    <row r="38" spans="1:12" s="59" customFormat="1" ht="12.75" customHeight="1">
      <c r="A38" s="60">
        <v>908</v>
      </c>
      <c r="B38" s="61">
        <v>112</v>
      </c>
      <c r="C38" s="61">
        <v>140000</v>
      </c>
      <c r="D38" s="61">
        <v>212000</v>
      </c>
      <c r="E38" s="62" t="s">
        <v>242</v>
      </c>
      <c r="F38" s="124"/>
      <c r="G38" s="231"/>
      <c r="H38" s="124"/>
      <c r="I38" s="243"/>
      <c r="J38" s="124">
        <v>5000</v>
      </c>
      <c r="K38" s="251"/>
      <c r="L38" s="157">
        <f t="shared" si="2"/>
        <v>5000</v>
      </c>
    </row>
    <row r="39" spans="1:12" s="59" customFormat="1">
      <c r="A39" s="55">
        <v>908</v>
      </c>
      <c r="B39" s="56">
        <v>112</v>
      </c>
      <c r="C39" s="56">
        <v>140000</v>
      </c>
      <c r="D39" s="56">
        <v>226000</v>
      </c>
      <c r="E39" s="57" t="s">
        <v>243</v>
      </c>
      <c r="F39" s="58"/>
      <c r="G39" s="229"/>
      <c r="H39" s="58"/>
      <c r="I39" s="241"/>
      <c r="J39" s="197">
        <v>10000</v>
      </c>
      <c r="K39" s="249"/>
      <c r="L39" s="161">
        <f t="shared" si="2"/>
        <v>10000</v>
      </c>
    </row>
    <row r="40" spans="1:12" s="67" customFormat="1" hidden="1">
      <c r="A40" s="63">
        <v>908</v>
      </c>
      <c r="B40" s="64">
        <v>112</v>
      </c>
      <c r="C40" s="64" t="s">
        <v>217</v>
      </c>
      <c r="D40" s="64">
        <v>266000</v>
      </c>
      <c r="E40" s="65" t="s">
        <v>244</v>
      </c>
      <c r="F40" s="66">
        <v>0</v>
      </c>
      <c r="G40" s="232"/>
      <c r="H40" s="66"/>
      <c r="I40" s="244"/>
      <c r="J40" s="66"/>
      <c r="K40" s="252"/>
      <c r="L40" s="160">
        <f t="shared" si="2"/>
        <v>0</v>
      </c>
    </row>
    <row r="41" spans="1:12" s="71" customFormat="1" hidden="1">
      <c r="A41" s="68">
        <v>908</v>
      </c>
      <c r="B41" s="69">
        <v>112</v>
      </c>
      <c r="C41" s="69" t="s">
        <v>219</v>
      </c>
      <c r="D41" s="69">
        <v>266000</v>
      </c>
      <c r="E41" s="53" t="s">
        <v>244</v>
      </c>
      <c r="F41" s="70">
        <v>0</v>
      </c>
      <c r="G41" s="233"/>
      <c r="H41" s="70"/>
      <c r="I41" s="245"/>
      <c r="J41" s="70"/>
      <c r="K41" s="253"/>
      <c r="L41" s="160">
        <f t="shared" si="2"/>
        <v>0</v>
      </c>
    </row>
    <row r="42" spans="1:12" ht="13.5" thickBot="1">
      <c r="A42" s="361" t="s">
        <v>245</v>
      </c>
      <c r="B42" s="362"/>
      <c r="C42" s="362"/>
      <c r="D42" s="362"/>
      <c r="E42" s="363"/>
      <c r="F42" s="125">
        <f t="shared" ref="F42:K42" si="4">SUM(F38:F41)</f>
        <v>0</v>
      </c>
      <c r="G42" s="230">
        <f t="shared" si="4"/>
        <v>0</v>
      </c>
      <c r="H42" s="125">
        <f t="shared" si="4"/>
        <v>0</v>
      </c>
      <c r="I42" s="242">
        <f t="shared" si="4"/>
        <v>0</v>
      </c>
      <c r="J42" s="125">
        <f t="shared" si="4"/>
        <v>15000</v>
      </c>
      <c r="K42" s="250">
        <f t="shared" si="4"/>
        <v>0</v>
      </c>
      <c r="L42" s="162">
        <f t="shared" si="2"/>
        <v>15000</v>
      </c>
    </row>
    <row r="43" spans="1:12">
      <c r="A43" s="49">
        <v>908</v>
      </c>
      <c r="B43" s="50">
        <v>119</v>
      </c>
      <c r="C43" s="50" t="s">
        <v>217</v>
      </c>
      <c r="D43" s="50">
        <v>213000</v>
      </c>
      <c r="E43" s="310" t="s">
        <v>246</v>
      </c>
      <c r="F43" s="122">
        <v>2610004</v>
      </c>
      <c r="G43" s="234"/>
      <c r="H43" s="122"/>
      <c r="I43" s="240"/>
      <c r="J43" s="122"/>
      <c r="K43" s="248"/>
      <c r="L43" s="159">
        <f t="shared" si="2"/>
        <v>2610004</v>
      </c>
    </row>
    <row r="44" spans="1:12">
      <c r="A44" s="52">
        <v>908</v>
      </c>
      <c r="B44" s="29">
        <v>119</v>
      </c>
      <c r="C44" s="29" t="s">
        <v>219</v>
      </c>
      <c r="D44" s="29">
        <v>213000</v>
      </c>
      <c r="E44" s="54" t="s">
        <v>247</v>
      </c>
      <c r="F44" s="30">
        <v>9361235</v>
      </c>
      <c r="G44" s="228"/>
      <c r="H44" s="30"/>
      <c r="I44" s="220"/>
      <c r="J44" s="30"/>
      <c r="K44" s="223"/>
      <c r="L44" s="160">
        <f t="shared" si="2"/>
        <v>9361235</v>
      </c>
    </row>
    <row r="45" spans="1:12" s="76" customFormat="1" hidden="1">
      <c r="A45" s="72">
        <v>908</v>
      </c>
      <c r="B45" s="73">
        <v>119</v>
      </c>
      <c r="C45" s="167" t="s">
        <v>301</v>
      </c>
      <c r="D45" s="73">
        <v>213000</v>
      </c>
      <c r="E45" s="74" t="s">
        <v>246</v>
      </c>
      <c r="F45" s="127"/>
      <c r="G45" s="235"/>
      <c r="H45" s="127">
        <v>0</v>
      </c>
      <c r="I45" s="246"/>
      <c r="J45" s="127"/>
      <c r="K45" s="254"/>
      <c r="L45" s="160">
        <f t="shared" si="2"/>
        <v>0</v>
      </c>
    </row>
    <row r="46" spans="1:12" s="59" customFormat="1">
      <c r="A46" s="55">
        <v>908</v>
      </c>
      <c r="B46" s="56">
        <v>119</v>
      </c>
      <c r="C46" s="56">
        <v>140000</v>
      </c>
      <c r="D46" s="56">
        <v>213000</v>
      </c>
      <c r="E46" s="57" t="s">
        <v>246</v>
      </c>
      <c r="F46" s="58"/>
      <c r="G46" s="229"/>
      <c r="H46" s="58"/>
      <c r="I46" s="241"/>
      <c r="J46" s="197">
        <v>100683</v>
      </c>
      <c r="K46" s="249"/>
      <c r="L46" s="161">
        <f t="shared" si="2"/>
        <v>100683</v>
      </c>
    </row>
    <row r="47" spans="1:12" s="262" customFormat="1" ht="35.25" customHeight="1">
      <c r="A47" s="268">
        <v>908</v>
      </c>
      <c r="B47" s="264">
        <v>119</v>
      </c>
      <c r="C47" s="265" t="s">
        <v>217</v>
      </c>
      <c r="D47" s="264">
        <v>265000</v>
      </c>
      <c r="E47" s="266" t="s">
        <v>312</v>
      </c>
      <c r="F47" s="258"/>
      <c r="G47" s="267"/>
      <c r="H47" s="258"/>
      <c r="I47" s="259"/>
      <c r="J47" s="260"/>
      <c r="K47" s="261"/>
      <c r="L47" s="263">
        <f t="shared" si="2"/>
        <v>0</v>
      </c>
    </row>
    <row r="48" spans="1:12" s="262" customFormat="1" ht="35.25" hidden="1" customHeight="1">
      <c r="A48" s="268">
        <v>908</v>
      </c>
      <c r="B48" s="264">
        <v>119</v>
      </c>
      <c r="C48" s="265" t="s">
        <v>219</v>
      </c>
      <c r="D48" s="264">
        <v>265000</v>
      </c>
      <c r="E48" s="266" t="s">
        <v>312</v>
      </c>
      <c r="F48" s="258">
        <v>0</v>
      </c>
      <c r="G48" s="267"/>
      <c r="H48" s="258"/>
      <c r="I48" s="259"/>
      <c r="J48" s="260"/>
      <c r="K48" s="261"/>
      <c r="L48" s="263">
        <f>F48+G48+H48+I48+J48+K48</f>
        <v>0</v>
      </c>
    </row>
    <row r="49" spans="1:12" ht="13.5" thickBot="1">
      <c r="A49" s="361" t="s">
        <v>248</v>
      </c>
      <c r="B49" s="362"/>
      <c r="C49" s="362"/>
      <c r="D49" s="362"/>
      <c r="E49" s="363"/>
      <c r="F49" s="125">
        <f>SUM(F43:F48)</f>
        <v>11971239</v>
      </c>
      <c r="G49" s="230">
        <f>SUM(G43:G48)</f>
        <v>0</v>
      </c>
      <c r="H49" s="125">
        <f>SUM(H43:H48)</f>
        <v>0</v>
      </c>
      <c r="I49" s="242">
        <f>SUM(I43:I46)</f>
        <v>0</v>
      </c>
      <c r="J49" s="125">
        <f>SUM(J43:J46)</f>
        <v>100683</v>
      </c>
      <c r="K49" s="250">
        <f>SUM(K43:K46)</f>
        <v>0</v>
      </c>
      <c r="L49" s="162">
        <f>F49+G49+H49+I49+J49+K49</f>
        <v>12071922</v>
      </c>
    </row>
    <row r="50" spans="1:12" s="59" customFormat="1" hidden="1">
      <c r="A50" s="60">
        <v>908</v>
      </c>
      <c r="B50" s="61">
        <v>243</v>
      </c>
      <c r="C50" s="61">
        <v>140000</v>
      </c>
      <c r="D50" s="56">
        <v>225000</v>
      </c>
      <c r="E50" s="57" t="s">
        <v>126</v>
      </c>
      <c r="F50" s="124"/>
      <c r="G50" s="231"/>
      <c r="H50" s="124"/>
      <c r="I50" s="243"/>
      <c r="J50" s="124">
        <v>0</v>
      </c>
      <c r="K50" s="251"/>
      <c r="L50" s="159">
        <f t="shared" si="2"/>
        <v>0</v>
      </c>
    </row>
    <row r="51" spans="1:12" s="76" customFormat="1" hidden="1">
      <c r="A51" s="72">
        <v>908</v>
      </c>
      <c r="B51" s="73">
        <v>243</v>
      </c>
      <c r="C51" s="73" t="s">
        <v>249</v>
      </c>
      <c r="D51" s="73">
        <v>226000</v>
      </c>
      <c r="E51" s="74" t="s">
        <v>128</v>
      </c>
      <c r="F51" s="75"/>
      <c r="G51" s="236"/>
      <c r="H51" s="75"/>
      <c r="I51" s="247"/>
      <c r="J51" s="75"/>
      <c r="K51" s="255"/>
      <c r="L51" s="160">
        <f t="shared" si="2"/>
        <v>0</v>
      </c>
    </row>
    <row r="52" spans="1:12" s="59" customFormat="1" ht="16.5" customHeight="1">
      <c r="A52" s="55">
        <v>908</v>
      </c>
      <c r="B52" s="56">
        <v>243</v>
      </c>
      <c r="C52" s="56">
        <v>140000</v>
      </c>
      <c r="D52" s="56">
        <v>226000</v>
      </c>
      <c r="E52" s="57" t="s">
        <v>128</v>
      </c>
      <c r="F52" s="58"/>
      <c r="G52" s="229"/>
      <c r="H52" s="58"/>
      <c r="I52" s="241"/>
      <c r="J52" s="197">
        <v>0</v>
      </c>
      <c r="K52" s="249"/>
      <c r="L52" s="160">
        <f t="shared" si="2"/>
        <v>0</v>
      </c>
    </row>
    <row r="53" spans="1:12" ht="16.5" customHeight="1" thickBot="1">
      <c r="A53" s="361" t="s">
        <v>250</v>
      </c>
      <c r="B53" s="362"/>
      <c r="C53" s="362"/>
      <c r="D53" s="362"/>
      <c r="E53" s="363"/>
      <c r="F53" s="125">
        <f>F52+F50</f>
        <v>0</v>
      </c>
      <c r="G53" s="230"/>
      <c r="H53" s="125">
        <f>H51</f>
        <v>0</v>
      </c>
      <c r="I53" s="242"/>
      <c r="J53" s="125">
        <f>J52+J50</f>
        <v>0</v>
      </c>
      <c r="K53" s="285">
        <f>K52+K50</f>
        <v>0</v>
      </c>
      <c r="L53" s="162">
        <f t="shared" si="2"/>
        <v>0</v>
      </c>
    </row>
    <row r="54" spans="1:12">
      <c r="A54" s="185">
        <v>908</v>
      </c>
      <c r="B54" s="186">
        <v>244</v>
      </c>
      <c r="C54" s="186" t="s">
        <v>223</v>
      </c>
      <c r="D54" s="186">
        <v>221000</v>
      </c>
      <c r="E54" s="88" t="s">
        <v>120</v>
      </c>
      <c r="F54" s="122">
        <v>85980</v>
      </c>
      <c r="G54" s="234"/>
      <c r="H54" s="122"/>
      <c r="I54" s="240"/>
      <c r="J54" s="122"/>
      <c r="K54" s="248"/>
      <c r="L54" s="159">
        <f t="shared" si="2"/>
        <v>85980</v>
      </c>
    </row>
    <row r="55" spans="1:12" s="59" customFormat="1">
      <c r="A55" s="55">
        <v>908</v>
      </c>
      <c r="B55" s="56">
        <v>244</v>
      </c>
      <c r="C55" s="56">
        <v>140000</v>
      </c>
      <c r="D55" s="56">
        <v>221000</v>
      </c>
      <c r="E55" s="57" t="s">
        <v>120</v>
      </c>
      <c r="F55" s="58"/>
      <c r="G55" s="229"/>
      <c r="H55" s="58"/>
      <c r="I55" s="241"/>
      <c r="J55" s="197">
        <v>1000</v>
      </c>
      <c r="K55" s="249"/>
      <c r="L55" s="161">
        <f t="shared" si="2"/>
        <v>1000</v>
      </c>
    </row>
    <row r="56" spans="1:12" s="59" customFormat="1">
      <c r="A56" s="185">
        <v>908</v>
      </c>
      <c r="B56" s="186">
        <v>244</v>
      </c>
      <c r="C56" s="301">
        <v>800000</v>
      </c>
      <c r="D56" s="186">
        <v>221000</v>
      </c>
      <c r="E56" s="88" t="s">
        <v>120</v>
      </c>
      <c r="F56" s="75"/>
      <c r="G56" s="236"/>
      <c r="H56" s="58"/>
      <c r="I56" s="241"/>
      <c r="J56" s="197"/>
      <c r="K56" s="249"/>
      <c r="L56" s="163">
        <f t="shared" si="2"/>
        <v>0</v>
      </c>
    </row>
    <row r="57" spans="1:12" s="59" customFormat="1" ht="12" customHeight="1">
      <c r="A57" s="55">
        <v>908</v>
      </c>
      <c r="B57" s="56">
        <v>244</v>
      </c>
      <c r="C57" s="56">
        <v>140000</v>
      </c>
      <c r="D57" s="56">
        <v>222000</v>
      </c>
      <c r="E57" s="77" t="s">
        <v>122</v>
      </c>
      <c r="F57" s="58"/>
      <c r="G57" s="229"/>
      <c r="H57" s="58"/>
      <c r="I57" s="241"/>
      <c r="J57" s="197">
        <v>100000</v>
      </c>
      <c r="K57" s="249"/>
      <c r="L57" s="161">
        <f t="shared" si="2"/>
        <v>100000</v>
      </c>
    </row>
    <row r="58" spans="1:12" s="59" customFormat="1" ht="12.75" hidden="1" customHeight="1">
      <c r="A58" s="55">
        <v>908</v>
      </c>
      <c r="B58" s="56">
        <v>244</v>
      </c>
      <c r="C58" s="56">
        <v>140000</v>
      </c>
      <c r="D58" s="56">
        <v>223000</v>
      </c>
      <c r="E58" s="57" t="s">
        <v>124</v>
      </c>
      <c r="F58" s="58"/>
      <c r="G58" s="229"/>
      <c r="H58" s="58"/>
      <c r="I58" s="241"/>
      <c r="J58" s="58"/>
      <c r="K58" s="249"/>
      <c r="L58" s="161">
        <f t="shared" si="2"/>
        <v>0</v>
      </c>
    </row>
    <row r="59" spans="1:12">
      <c r="A59" s="52">
        <v>908</v>
      </c>
      <c r="B59" s="195">
        <v>244</v>
      </c>
      <c r="C59" s="29" t="s">
        <v>221</v>
      </c>
      <c r="D59" s="29">
        <v>223000</v>
      </c>
      <c r="E59" s="54" t="s">
        <v>124</v>
      </c>
      <c r="F59" s="30">
        <v>15000</v>
      </c>
      <c r="G59" s="228"/>
      <c r="H59" s="30"/>
      <c r="I59" s="220"/>
      <c r="J59" s="30"/>
      <c r="K59" s="223"/>
      <c r="L59" s="160">
        <f t="shared" si="2"/>
        <v>15000</v>
      </c>
    </row>
    <row r="60" spans="1:12" ht="12" customHeight="1">
      <c r="A60" s="52">
        <v>908</v>
      </c>
      <c r="B60" s="195">
        <v>244</v>
      </c>
      <c r="C60" s="29" t="s">
        <v>221</v>
      </c>
      <c r="D60" s="29">
        <v>223010</v>
      </c>
      <c r="E60" s="54" t="s">
        <v>251</v>
      </c>
      <c r="F60" s="30">
        <v>18247</v>
      </c>
      <c r="G60" s="228"/>
      <c r="H60" s="30"/>
      <c r="I60" s="220"/>
      <c r="J60" s="30"/>
      <c r="K60" s="223"/>
      <c r="L60" s="160">
        <f t="shared" si="2"/>
        <v>18247</v>
      </c>
    </row>
    <row r="61" spans="1:12" s="59" customFormat="1" hidden="1">
      <c r="A61" s="55">
        <v>908</v>
      </c>
      <c r="B61" s="194">
        <v>244</v>
      </c>
      <c r="C61" s="56">
        <v>140000</v>
      </c>
      <c r="D61" s="56">
        <v>223000</v>
      </c>
      <c r="E61" s="57" t="s">
        <v>124</v>
      </c>
      <c r="F61" s="58"/>
      <c r="G61" s="229"/>
      <c r="H61" s="58"/>
      <c r="I61" s="241"/>
      <c r="J61" s="197"/>
      <c r="K61" s="249"/>
      <c r="L61" s="161">
        <f t="shared" si="2"/>
        <v>0</v>
      </c>
    </row>
    <row r="62" spans="1:12" s="59" customFormat="1" hidden="1">
      <c r="A62" s="55">
        <v>908</v>
      </c>
      <c r="B62" s="56">
        <v>244</v>
      </c>
      <c r="C62" s="56">
        <v>140000</v>
      </c>
      <c r="D62" s="56">
        <v>223010</v>
      </c>
      <c r="E62" s="57" t="s">
        <v>251</v>
      </c>
      <c r="F62" s="58"/>
      <c r="G62" s="229"/>
      <c r="H62" s="58"/>
      <c r="I62" s="241"/>
      <c r="J62" s="197"/>
      <c r="K62" s="249"/>
      <c r="L62" s="161">
        <f t="shared" si="2"/>
        <v>0</v>
      </c>
    </row>
    <row r="63" spans="1:12" ht="15">
      <c r="A63" s="52">
        <v>908</v>
      </c>
      <c r="B63" s="29">
        <v>244</v>
      </c>
      <c r="C63" s="29" t="s">
        <v>223</v>
      </c>
      <c r="D63" s="29">
        <v>225000</v>
      </c>
      <c r="E63" s="54" t="s">
        <v>126</v>
      </c>
      <c r="F63" s="192">
        <v>432073</v>
      </c>
      <c r="G63" s="228"/>
      <c r="H63" s="30"/>
      <c r="I63" s="220"/>
      <c r="J63" s="30"/>
      <c r="K63" s="223"/>
      <c r="L63" s="160">
        <f t="shared" si="2"/>
        <v>432073</v>
      </c>
    </row>
    <row r="64" spans="1:12" s="76" customFormat="1" hidden="1">
      <c r="A64" s="72">
        <v>908</v>
      </c>
      <c r="B64" s="73">
        <v>244</v>
      </c>
      <c r="C64" s="73" t="s">
        <v>290</v>
      </c>
      <c r="D64" s="73">
        <v>225000</v>
      </c>
      <c r="E64" s="74" t="s">
        <v>126</v>
      </c>
      <c r="F64" s="127"/>
      <c r="G64" s="235"/>
      <c r="H64" s="127"/>
      <c r="I64" s="296"/>
      <c r="J64" s="127"/>
      <c r="K64" s="254"/>
      <c r="L64" s="163">
        <f t="shared" si="2"/>
        <v>0</v>
      </c>
    </row>
    <row r="65" spans="1:12" s="59" customFormat="1">
      <c r="A65" s="55">
        <v>908</v>
      </c>
      <c r="B65" s="56">
        <v>244</v>
      </c>
      <c r="C65" s="56">
        <v>140000</v>
      </c>
      <c r="D65" s="56">
        <v>225000</v>
      </c>
      <c r="E65" s="57" t="s">
        <v>126</v>
      </c>
      <c r="F65" s="58"/>
      <c r="G65" s="229"/>
      <c r="H65" s="58"/>
      <c r="I65" s="241"/>
      <c r="J65" s="197">
        <v>411638</v>
      </c>
      <c r="K65" s="249"/>
      <c r="L65" s="161">
        <f t="shared" si="2"/>
        <v>411638</v>
      </c>
    </row>
    <row r="66" spans="1:12" s="67" customFormat="1">
      <c r="A66" s="63">
        <v>908</v>
      </c>
      <c r="B66" s="64">
        <v>244</v>
      </c>
      <c r="C66" s="64" t="s">
        <v>223</v>
      </c>
      <c r="D66" s="64">
        <v>226000</v>
      </c>
      <c r="E66" s="65" t="s">
        <v>128</v>
      </c>
      <c r="F66" s="66">
        <v>518047</v>
      </c>
      <c r="G66" s="232"/>
      <c r="H66" s="66"/>
      <c r="I66" s="244"/>
      <c r="J66" s="198"/>
      <c r="K66" s="252"/>
      <c r="L66" s="160">
        <f t="shared" si="2"/>
        <v>518047</v>
      </c>
    </row>
    <row r="67" spans="1:12" s="76" customFormat="1" ht="13.5" hidden="1" customHeight="1">
      <c r="A67" s="72">
        <v>908</v>
      </c>
      <c r="B67" s="73">
        <v>244</v>
      </c>
      <c r="C67" s="73" t="s">
        <v>252</v>
      </c>
      <c r="D67" s="73">
        <v>225000</v>
      </c>
      <c r="E67" s="74" t="s">
        <v>126</v>
      </c>
      <c r="F67" s="75"/>
      <c r="G67" s="236"/>
      <c r="H67" s="75"/>
      <c r="I67" s="247"/>
      <c r="J67" s="199"/>
      <c r="K67" s="255"/>
      <c r="L67" s="160">
        <f t="shared" si="2"/>
        <v>0</v>
      </c>
    </row>
    <row r="68" spans="1:12" s="76" customFormat="1" ht="12" hidden="1" customHeight="1">
      <c r="A68" s="72">
        <v>908</v>
      </c>
      <c r="B68" s="73">
        <v>244</v>
      </c>
      <c r="C68" s="73" t="s">
        <v>227</v>
      </c>
      <c r="D68" s="73">
        <v>226000</v>
      </c>
      <c r="E68" s="74" t="s">
        <v>128</v>
      </c>
      <c r="F68" s="75"/>
      <c r="G68" s="236"/>
      <c r="H68" s="75"/>
      <c r="I68" s="281"/>
      <c r="J68" s="199"/>
      <c r="K68" s="255"/>
      <c r="L68" s="163">
        <f t="shared" si="2"/>
        <v>0</v>
      </c>
    </row>
    <row r="69" spans="1:12" s="59" customFormat="1">
      <c r="A69" s="55">
        <v>908</v>
      </c>
      <c r="B69" s="56">
        <v>244</v>
      </c>
      <c r="C69" s="56">
        <v>140000</v>
      </c>
      <c r="D69" s="56">
        <v>226000</v>
      </c>
      <c r="E69" s="57" t="s">
        <v>128</v>
      </c>
      <c r="F69" s="58"/>
      <c r="G69" s="229"/>
      <c r="H69" s="58"/>
      <c r="I69" s="282"/>
      <c r="J69" s="197">
        <v>1107071</v>
      </c>
      <c r="K69" s="249"/>
      <c r="L69" s="161">
        <f t="shared" si="2"/>
        <v>1107071</v>
      </c>
    </row>
    <row r="70" spans="1:12" hidden="1">
      <c r="A70" s="52">
        <v>908</v>
      </c>
      <c r="B70" s="29">
        <v>244</v>
      </c>
      <c r="C70" s="29" t="s">
        <v>223</v>
      </c>
      <c r="D70" s="29">
        <v>229000</v>
      </c>
      <c r="E70" s="54" t="s">
        <v>253</v>
      </c>
      <c r="F70" s="30"/>
      <c r="G70" s="228"/>
      <c r="H70" s="30"/>
      <c r="I70" s="219"/>
      <c r="J70" s="30"/>
      <c r="K70" s="223"/>
      <c r="L70" s="161">
        <f t="shared" si="2"/>
        <v>0</v>
      </c>
    </row>
    <row r="71" spans="1:12" hidden="1">
      <c r="A71" s="52">
        <v>908</v>
      </c>
      <c r="B71" s="29">
        <v>244</v>
      </c>
      <c r="C71" s="29" t="s">
        <v>223</v>
      </c>
      <c r="D71" s="29">
        <v>310000</v>
      </c>
      <c r="E71" s="54" t="s">
        <v>129</v>
      </c>
      <c r="F71" s="30"/>
      <c r="G71" s="228"/>
      <c r="H71" s="30"/>
      <c r="I71" s="219"/>
      <c r="J71" s="30"/>
      <c r="K71" s="223"/>
      <c r="L71" s="161">
        <f t="shared" si="2"/>
        <v>0</v>
      </c>
    </row>
    <row r="72" spans="1:12" s="59" customFormat="1">
      <c r="A72" s="55">
        <v>908</v>
      </c>
      <c r="B72" s="56">
        <v>244</v>
      </c>
      <c r="C72" s="56">
        <v>140000</v>
      </c>
      <c r="D72" s="56">
        <v>310000</v>
      </c>
      <c r="E72" s="57" t="s">
        <v>129</v>
      </c>
      <c r="F72" s="58"/>
      <c r="G72" s="229"/>
      <c r="H72" s="58"/>
      <c r="I72" s="282"/>
      <c r="J72" s="197">
        <v>267500</v>
      </c>
      <c r="K72" s="249"/>
      <c r="L72" s="161">
        <f t="shared" si="2"/>
        <v>267500</v>
      </c>
    </row>
    <row r="73" spans="1:12" s="262" customFormat="1" ht="13.5" customHeight="1">
      <c r="A73" s="278">
        <v>908</v>
      </c>
      <c r="B73" s="279">
        <v>244</v>
      </c>
      <c r="C73" s="73" t="s">
        <v>318</v>
      </c>
      <c r="D73" s="29">
        <v>310000</v>
      </c>
      <c r="E73" s="54" t="s">
        <v>129</v>
      </c>
      <c r="F73" s="75"/>
      <c r="G73" s="236"/>
      <c r="H73" s="75"/>
      <c r="I73" s="281"/>
      <c r="J73" s="199"/>
      <c r="K73" s="255"/>
      <c r="L73" s="163">
        <f t="shared" si="2"/>
        <v>0</v>
      </c>
    </row>
    <row r="74" spans="1:12" s="59" customFormat="1" ht="12.75" customHeight="1">
      <c r="A74" s="55">
        <v>908</v>
      </c>
      <c r="B74" s="279">
        <v>244</v>
      </c>
      <c r="C74" s="301">
        <v>800000</v>
      </c>
      <c r="D74" s="279">
        <v>310000</v>
      </c>
      <c r="E74" s="304" t="s">
        <v>129</v>
      </c>
      <c r="F74" s="58"/>
      <c r="G74" s="236"/>
      <c r="H74" s="75"/>
      <c r="I74" s="281"/>
      <c r="J74" s="199"/>
      <c r="K74" s="255"/>
      <c r="L74" s="305">
        <f t="shared" si="2"/>
        <v>0</v>
      </c>
    </row>
    <row r="75" spans="1:12" s="59" customFormat="1">
      <c r="A75" s="55">
        <v>908</v>
      </c>
      <c r="B75" s="56">
        <v>244</v>
      </c>
      <c r="C75" s="56">
        <v>140000</v>
      </c>
      <c r="D75" s="56">
        <v>344000</v>
      </c>
      <c r="E75" s="57" t="s">
        <v>130</v>
      </c>
      <c r="F75" s="58"/>
      <c r="G75" s="229"/>
      <c r="H75" s="58"/>
      <c r="I75" s="282"/>
      <c r="J75" s="197">
        <v>35000</v>
      </c>
      <c r="K75" s="249"/>
      <c r="L75" s="161">
        <f t="shared" si="2"/>
        <v>35000</v>
      </c>
    </row>
    <row r="76" spans="1:12" s="59" customFormat="1" ht="20.25" hidden="1" customHeight="1">
      <c r="A76" s="55">
        <v>908</v>
      </c>
      <c r="B76" s="56">
        <v>244</v>
      </c>
      <c r="C76" s="56">
        <v>140000</v>
      </c>
      <c r="D76" s="56">
        <v>345000</v>
      </c>
      <c r="E76" s="57" t="s">
        <v>254</v>
      </c>
      <c r="F76" s="58"/>
      <c r="G76" s="229"/>
      <c r="H76" s="58"/>
      <c r="I76" s="282"/>
      <c r="J76" s="197"/>
      <c r="K76" s="249"/>
      <c r="L76" s="161">
        <f t="shared" si="2"/>
        <v>0</v>
      </c>
    </row>
    <row r="77" spans="1:12" s="67" customFormat="1" ht="19.5" customHeight="1">
      <c r="A77" s="63">
        <v>908</v>
      </c>
      <c r="B77" s="64">
        <v>244</v>
      </c>
      <c r="C77" s="64" t="s">
        <v>223</v>
      </c>
      <c r="D77" s="64">
        <v>346000</v>
      </c>
      <c r="E77" s="65" t="s">
        <v>132</v>
      </c>
      <c r="F77" s="66"/>
      <c r="G77" s="232"/>
      <c r="H77" s="66"/>
      <c r="I77" s="283"/>
      <c r="J77" s="198"/>
      <c r="K77" s="252"/>
      <c r="L77" s="161">
        <f t="shared" si="2"/>
        <v>0</v>
      </c>
    </row>
    <row r="78" spans="1:12" s="59" customFormat="1" ht="19.5" customHeight="1">
      <c r="A78" s="55">
        <v>908</v>
      </c>
      <c r="B78" s="56">
        <v>244</v>
      </c>
      <c r="C78" s="56">
        <v>140000</v>
      </c>
      <c r="D78" s="56">
        <v>346000</v>
      </c>
      <c r="E78" s="57" t="s">
        <v>132</v>
      </c>
      <c r="F78" s="58"/>
      <c r="G78" s="229"/>
      <c r="H78" s="58"/>
      <c r="I78" s="282"/>
      <c r="J78" s="197">
        <v>176310</v>
      </c>
      <c r="K78" s="249"/>
      <c r="L78" s="161">
        <f t="shared" si="2"/>
        <v>176310</v>
      </c>
    </row>
    <row r="79" spans="1:12" s="59" customFormat="1" ht="26.25" hidden="1" customHeight="1">
      <c r="A79" s="55">
        <v>908</v>
      </c>
      <c r="B79" s="56">
        <v>244</v>
      </c>
      <c r="C79" s="56">
        <v>140000</v>
      </c>
      <c r="D79" s="56">
        <v>347000</v>
      </c>
      <c r="E79" s="57" t="s">
        <v>292</v>
      </c>
      <c r="F79" s="58"/>
      <c r="G79" s="229"/>
      <c r="H79" s="58"/>
      <c r="I79" s="282"/>
      <c r="J79" s="197"/>
      <c r="K79" s="249"/>
      <c r="L79" s="161">
        <f>F79+G79+H79+I79+J79+K79</f>
        <v>0</v>
      </c>
    </row>
    <row r="80" spans="1:12" s="59" customFormat="1" ht="25.5">
      <c r="A80" s="55">
        <v>908</v>
      </c>
      <c r="B80" s="291">
        <v>244</v>
      </c>
      <c r="C80" s="291">
        <v>140000</v>
      </c>
      <c r="D80" s="291">
        <v>349000</v>
      </c>
      <c r="E80" s="57" t="s">
        <v>134</v>
      </c>
      <c r="F80" s="58"/>
      <c r="G80" s="229"/>
      <c r="H80" s="58"/>
      <c r="I80" s="282"/>
      <c r="J80" s="197">
        <v>91109</v>
      </c>
      <c r="K80" s="249"/>
      <c r="L80" s="161">
        <f t="shared" si="2"/>
        <v>91109</v>
      </c>
    </row>
    <row r="81" spans="1:12" s="71" customFormat="1" ht="25.5" hidden="1">
      <c r="A81" s="68">
        <v>908</v>
      </c>
      <c r="B81" s="69">
        <v>244</v>
      </c>
      <c r="C81" s="69" t="s">
        <v>223</v>
      </c>
      <c r="D81" s="69">
        <v>349000</v>
      </c>
      <c r="E81" s="53" t="s">
        <v>134</v>
      </c>
      <c r="F81" s="70">
        <v>0</v>
      </c>
      <c r="G81" s="233"/>
      <c r="H81" s="70"/>
      <c r="I81" s="284"/>
      <c r="J81" s="70"/>
      <c r="K81" s="253"/>
      <c r="L81" s="160">
        <f t="shared" si="2"/>
        <v>0</v>
      </c>
    </row>
    <row r="82" spans="1:12" ht="13.5" thickBot="1">
      <c r="A82" s="361" t="s">
        <v>255</v>
      </c>
      <c r="B82" s="362"/>
      <c r="C82" s="362"/>
      <c r="D82" s="362"/>
      <c r="E82" s="363"/>
      <c r="F82" s="125">
        <f t="shared" ref="F82:K82" si="5">SUM(F54:F81)</f>
        <v>1069347</v>
      </c>
      <c r="G82" s="230">
        <f t="shared" si="5"/>
        <v>0</v>
      </c>
      <c r="H82" s="125">
        <f t="shared" si="5"/>
        <v>0</v>
      </c>
      <c r="I82" s="285">
        <f t="shared" si="5"/>
        <v>0</v>
      </c>
      <c r="J82" s="125">
        <f t="shared" si="5"/>
        <v>2189628</v>
      </c>
      <c r="K82" s="250">
        <f t="shared" si="5"/>
        <v>0</v>
      </c>
      <c r="L82" s="162">
        <f>F82+G82+H82+I82+J82+K82</f>
        <v>3258975</v>
      </c>
    </row>
    <row r="83" spans="1:12" s="59" customFormat="1" hidden="1">
      <c r="A83" s="78">
        <v>908</v>
      </c>
      <c r="B83" s="78">
        <v>831</v>
      </c>
      <c r="C83" s="78">
        <v>140000</v>
      </c>
      <c r="D83" s="78">
        <v>290000</v>
      </c>
      <c r="E83" s="79" t="s">
        <v>256</v>
      </c>
      <c r="F83" s="124"/>
      <c r="G83" s="231"/>
      <c r="H83" s="124"/>
      <c r="I83" s="286"/>
      <c r="J83" s="124"/>
      <c r="K83" s="251"/>
      <c r="L83" s="159">
        <f t="shared" si="2"/>
        <v>0</v>
      </c>
    </row>
    <row r="84" spans="1:12" ht="24.75" hidden="1" customHeight="1">
      <c r="A84" s="368" t="s">
        <v>257</v>
      </c>
      <c r="B84" s="369"/>
      <c r="C84" s="369"/>
      <c r="D84" s="369"/>
      <c r="E84" s="370"/>
      <c r="F84" s="30"/>
      <c r="G84" s="228"/>
      <c r="H84" s="30"/>
      <c r="I84" s="219"/>
      <c r="J84" s="30"/>
      <c r="K84" s="223"/>
      <c r="L84" s="160">
        <f t="shared" si="2"/>
        <v>0</v>
      </c>
    </row>
    <row r="85" spans="1:12" s="76" customFormat="1" ht="13.5" customHeight="1">
      <c r="A85" s="55">
        <v>908</v>
      </c>
      <c r="B85" s="196">
        <v>247</v>
      </c>
      <c r="C85" s="56">
        <v>140000</v>
      </c>
      <c r="D85" s="56">
        <v>223000</v>
      </c>
      <c r="E85" s="57" t="s">
        <v>124</v>
      </c>
      <c r="F85" s="58"/>
      <c r="G85" s="229"/>
      <c r="H85" s="58"/>
      <c r="I85" s="282"/>
      <c r="J85" s="58">
        <v>80402</v>
      </c>
      <c r="K85" s="249"/>
      <c r="L85" s="161">
        <f t="shared" si="2"/>
        <v>80402</v>
      </c>
    </row>
    <row r="86" spans="1:12" s="76" customFormat="1" ht="13.5" customHeight="1">
      <c r="A86" s="52">
        <v>908</v>
      </c>
      <c r="B86" s="195">
        <v>247</v>
      </c>
      <c r="C86" s="73">
        <v>800000</v>
      </c>
      <c r="D86" s="29">
        <v>223000</v>
      </c>
      <c r="E86" s="54" t="s">
        <v>124</v>
      </c>
      <c r="F86" s="75"/>
      <c r="G86" s="236"/>
      <c r="H86" s="58"/>
      <c r="I86" s="282"/>
      <c r="J86" s="58"/>
      <c r="K86" s="249"/>
      <c r="L86" s="163">
        <f t="shared" si="2"/>
        <v>0</v>
      </c>
    </row>
    <row r="87" spans="1:12" s="71" customFormat="1">
      <c r="A87" s="52">
        <v>908</v>
      </c>
      <c r="B87" s="195">
        <v>247</v>
      </c>
      <c r="C87" s="29" t="s">
        <v>221</v>
      </c>
      <c r="D87" s="29">
        <v>223000</v>
      </c>
      <c r="E87" s="54" t="s">
        <v>124</v>
      </c>
      <c r="F87" s="70">
        <v>819553</v>
      </c>
      <c r="G87" s="233"/>
      <c r="H87" s="70"/>
      <c r="I87" s="284"/>
      <c r="J87" s="70"/>
      <c r="K87" s="253"/>
      <c r="L87" s="160">
        <f t="shared" si="2"/>
        <v>819553</v>
      </c>
    </row>
    <row r="88" spans="1:12" ht="13.5" thickBot="1">
      <c r="A88" s="361" t="s">
        <v>305</v>
      </c>
      <c r="B88" s="362"/>
      <c r="C88" s="362"/>
      <c r="D88" s="362"/>
      <c r="E88" s="363"/>
      <c r="F88" s="125">
        <f>F85+F87+F86</f>
        <v>819553</v>
      </c>
      <c r="G88" s="230">
        <f>G86+G87</f>
        <v>0</v>
      </c>
      <c r="H88" s="125">
        <f>H85+H87</f>
        <v>0</v>
      </c>
      <c r="I88" s="285">
        <f>I85+I87</f>
        <v>0</v>
      </c>
      <c r="J88" s="125">
        <f>J85+J87</f>
        <v>80402</v>
      </c>
      <c r="K88" s="250">
        <f>K85+K87</f>
        <v>0</v>
      </c>
      <c r="L88" s="162">
        <f>F88+G88+H88+I88+J88+K88</f>
        <v>899955</v>
      </c>
    </row>
    <row r="89" spans="1:12" s="59" customFormat="1" hidden="1">
      <c r="A89" s="78">
        <v>908</v>
      </c>
      <c r="B89" s="78">
        <v>852</v>
      </c>
      <c r="C89" s="78">
        <v>140000</v>
      </c>
      <c r="D89" s="78">
        <v>290000</v>
      </c>
      <c r="E89" s="79" t="s">
        <v>260</v>
      </c>
      <c r="F89" s="124"/>
      <c r="G89" s="231"/>
      <c r="H89" s="124"/>
      <c r="I89" s="286"/>
      <c r="J89" s="124"/>
      <c r="K89" s="251"/>
      <c r="L89" s="159">
        <f t="shared" si="2"/>
        <v>0</v>
      </c>
    </row>
    <row r="90" spans="1:12" hidden="1">
      <c r="A90" s="366" t="s">
        <v>261</v>
      </c>
      <c r="B90" s="366"/>
      <c r="C90" s="366"/>
      <c r="D90" s="366"/>
      <c r="E90" s="367"/>
      <c r="F90" s="35">
        <f>F91</f>
        <v>0</v>
      </c>
      <c r="G90" s="237"/>
      <c r="H90" s="35">
        <f>H91</f>
        <v>0</v>
      </c>
      <c r="I90" s="217"/>
      <c r="J90" s="35"/>
      <c r="K90" s="224"/>
      <c r="L90" s="160">
        <f t="shared" si="2"/>
        <v>0</v>
      </c>
    </row>
    <row r="91" spans="1:12" s="59" customFormat="1" hidden="1">
      <c r="A91" s="56">
        <v>908</v>
      </c>
      <c r="B91" s="56">
        <v>852</v>
      </c>
      <c r="C91" s="56">
        <v>140000</v>
      </c>
      <c r="D91" s="56">
        <v>291000</v>
      </c>
      <c r="E91" s="57" t="s">
        <v>262</v>
      </c>
      <c r="F91" s="58"/>
      <c r="G91" s="229"/>
      <c r="H91" s="58"/>
      <c r="I91" s="282"/>
      <c r="J91" s="58"/>
      <c r="K91" s="249"/>
      <c r="L91" s="160">
        <f t="shared" si="2"/>
        <v>0</v>
      </c>
    </row>
    <row r="92" spans="1:12" s="71" customFormat="1">
      <c r="A92" s="80">
        <v>908</v>
      </c>
      <c r="B92" s="81">
        <v>851</v>
      </c>
      <c r="C92" s="81" t="s">
        <v>225</v>
      </c>
      <c r="D92" s="81">
        <v>291000</v>
      </c>
      <c r="E92" s="193" t="s">
        <v>36</v>
      </c>
      <c r="F92" s="70">
        <v>106600</v>
      </c>
      <c r="G92" s="233"/>
      <c r="H92" s="70"/>
      <c r="I92" s="284"/>
      <c r="J92" s="70"/>
      <c r="K92" s="253"/>
      <c r="L92" s="160">
        <f>F92+G92+H92+I92+J92+K92</f>
        <v>106600</v>
      </c>
    </row>
    <row r="93" spans="1:12" ht="13.5" thickBot="1">
      <c r="A93" s="361" t="s">
        <v>259</v>
      </c>
      <c r="B93" s="362"/>
      <c r="C93" s="362"/>
      <c r="D93" s="362"/>
      <c r="E93" s="363"/>
      <c r="F93" s="125">
        <f t="shared" ref="F93:K93" si="6">F91+F92</f>
        <v>106600</v>
      </c>
      <c r="G93" s="230">
        <f t="shared" si="6"/>
        <v>0</v>
      </c>
      <c r="H93" s="125">
        <f t="shared" si="6"/>
        <v>0</v>
      </c>
      <c r="I93" s="285">
        <f t="shared" si="6"/>
        <v>0</v>
      </c>
      <c r="J93" s="125">
        <f t="shared" si="6"/>
        <v>0</v>
      </c>
      <c r="K93" s="250">
        <f t="shared" si="6"/>
        <v>0</v>
      </c>
      <c r="L93" s="162">
        <f>F93+G93+H93+I93+J93+K93</f>
        <v>106600</v>
      </c>
    </row>
    <row r="94" spans="1:12" s="85" customFormat="1" ht="12.75" hidden="1" customHeight="1" thickBot="1">
      <c r="A94" s="82">
        <v>908</v>
      </c>
      <c r="B94" s="82">
        <v>853</v>
      </c>
      <c r="C94" s="82" t="s">
        <v>263</v>
      </c>
      <c r="D94" s="82">
        <v>290000</v>
      </c>
      <c r="E94" s="83" t="s">
        <v>264</v>
      </c>
      <c r="F94" s="84"/>
      <c r="G94" s="238"/>
      <c r="H94" s="84"/>
      <c r="I94" s="287"/>
      <c r="J94" s="84"/>
      <c r="K94" s="256"/>
      <c r="L94" s="160">
        <f t="shared" si="2"/>
        <v>0</v>
      </c>
    </row>
    <row r="95" spans="1:12" s="59" customFormat="1" hidden="1">
      <c r="A95" s="60">
        <v>908</v>
      </c>
      <c r="B95" s="61">
        <v>852</v>
      </c>
      <c r="C95" s="86">
        <v>140000</v>
      </c>
      <c r="D95" s="61">
        <v>291000</v>
      </c>
      <c r="E95" s="62" t="s">
        <v>265</v>
      </c>
      <c r="F95" s="58">
        <v>0</v>
      </c>
      <c r="G95" s="229"/>
      <c r="H95" s="58"/>
      <c r="I95" s="282"/>
      <c r="J95" s="58"/>
      <c r="K95" s="249"/>
      <c r="L95" s="161">
        <f t="shared" si="2"/>
        <v>0</v>
      </c>
    </row>
    <row r="96" spans="1:12" ht="13.5" hidden="1" thickBot="1">
      <c r="A96" s="361" t="s">
        <v>261</v>
      </c>
      <c r="B96" s="362"/>
      <c r="C96" s="362"/>
      <c r="D96" s="362"/>
      <c r="E96" s="363"/>
      <c r="F96" s="125">
        <f>F94+F95</f>
        <v>0</v>
      </c>
      <c r="G96" s="230"/>
      <c r="H96" s="125">
        <f>H94+H95</f>
        <v>0</v>
      </c>
      <c r="I96" s="285"/>
      <c r="J96" s="125">
        <f>J94+J95</f>
        <v>0</v>
      </c>
      <c r="K96" s="250">
        <f>K94+K95</f>
        <v>0</v>
      </c>
      <c r="L96" s="162">
        <f t="shared" si="2"/>
        <v>0</v>
      </c>
    </row>
    <row r="97" spans="1:12" s="59" customFormat="1" ht="26.25" customHeight="1">
      <c r="A97" s="87">
        <v>908</v>
      </c>
      <c r="B97" s="86">
        <v>853</v>
      </c>
      <c r="C97" s="86">
        <v>140000</v>
      </c>
      <c r="D97" s="86">
        <v>292000</v>
      </c>
      <c r="E97" s="62" t="s">
        <v>266</v>
      </c>
      <c r="F97" s="124"/>
      <c r="G97" s="231"/>
      <c r="H97" s="124"/>
      <c r="I97" s="286"/>
      <c r="J97" s="200">
        <v>10000</v>
      </c>
      <c r="K97" s="251"/>
      <c r="L97" s="157">
        <f t="shared" si="2"/>
        <v>10000</v>
      </c>
    </row>
    <row r="98" spans="1:12" s="59" customFormat="1" ht="11.25" hidden="1" customHeight="1">
      <c r="A98" s="87">
        <v>908</v>
      </c>
      <c r="B98" s="86">
        <v>853</v>
      </c>
      <c r="C98" s="86">
        <v>140000</v>
      </c>
      <c r="D98" s="86">
        <v>293000</v>
      </c>
      <c r="E98" s="62" t="s">
        <v>267</v>
      </c>
      <c r="F98" s="58"/>
      <c r="G98" s="229"/>
      <c r="H98" s="58"/>
      <c r="I98" s="282"/>
      <c r="J98" s="58"/>
      <c r="K98" s="249"/>
      <c r="L98" s="161">
        <f t="shared" si="2"/>
        <v>0</v>
      </c>
    </row>
    <row r="99" spans="1:12" s="59" customFormat="1" ht="12.75" customHeight="1" thickBot="1">
      <c r="A99" s="361" t="s">
        <v>268</v>
      </c>
      <c r="B99" s="362"/>
      <c r="C99" s="362"/>
      <c r="D99" s="362"/>
      <c r="E99" s="363"/>
      <c r="F99" s="125">
        <f>F94+F97</f>
        <v>0</v>
      </c>
      <c r="G99" s="230"/>
      <c r="H99" s="125">
        <f>H94+H97</f>
        <v>0</v>
      </c>
      <c r="I99" s="285"/>
      <c r="J99" s="125">
        <f>J97+J98</f>
        <v>10000</v>
      </c>
      <c r="K99" s="250">
        <f>K97+K98</f>
        <v>0</v>
      </c>
      <c r="L99" s="162">
        <f t="shared" si="2"/>
        <v>10000</v>
      </c>
    </row>
    <row r="100" spans="1:12">
      <c r="A100" s="364" t="s">
        <v>235</v>
      </c>
      <c r="B100" s="364"/>
      <c r="C100" s="364"/>
      <c r="D100" s="364"/>
      <c r="E100" s="88"/>
      <c r="F100" s="126">
        <f t="shared" ref="F100:L100" si="7">F37+F42+F49+F82+F84+F88+F90+F99+F53+F96+F93</f>
        <v>53942600</v>
      </c>
      <c r="G100" s="239">
        <f t="shared" si="7"/>
        <v>0</v>
      </c>
      <c r="H100" s="126">
        <f t="shared" si="7"/>
        <v>0</v>
      </c>
      <c r="I100" s="288">
        <f t="shared" si="7"/>
        <v>0</v>
      </c>
      <c r="J100" s="126">
        <f t="shared" si="7"/>
        <v>2729100</v>
      </c>
      <c r="K100" s="288">
        <f t="shared" si="7"/>
        <v>0</v>
      </c>
      <c r="L100" s="126">
        <f t="shared" si="7"/>
        <v>56671700</v>
      </c>
    </row>
    <row r="101" spans="1:12">
      <c r="A101" s="89"/>
      <c r="B101" s="89"/>
      <c r="C101" s="89"/>
      <c r="D101" s="89"/>
      <c r="E101" s="90"/>
      <c r="F101" s="91">
        <f t="shared" ref="F101:L101" si="8">F28-F100</f>
        <v>0</v>
      </c>
      <c r="G101" s="91">
        <f t="shared" si="8"/>
        <v>0</v>
      </c>
      <c r="H101" s="91">
        <f t="shared" si="8"/>
        <v>0</v>
      </c>
      <c r="I101" s="91">
        <f t="shared" si="8"/>
        <v>0</v>
      </c>
      <c r="J101" s="91">
        <f t="shared" si="8"/>
        <v>0</v>
      </c>
      <c r="K101" s="91">
        <f t="shared" si="8"/>
        <v>0</v>
      </c>
      <c r="L101" s="91">
        <f t="shared" si="8"/>
        <v>0</v>
      </c>
    </row>
    <row r="102" spans="1:12">
      <c r="A102" s="89"/>
      <c r="B102" s="89"/>
      <c r="C102" s="89"/>
      <c r="D102" s="89"/>
      <c r="E102" s="90"/>
    </row>
    <row r="103" spans="1:12">
      <c r="A103" s="89"/>
      <c r="B103" s="89"/>
      <c r="C103" s="89"/>
      <c r="D103" s="89"/>
      <c r="E103" s="90"/>
    </row>
    <row r="104" spans="1:12">
      <c r="A104" s="89"/>
      <c r="B104" s="89"/>
      <c r="C104" s="89"/>
      <c r="D104" s="89"/>
      <c r="E104" s="90"/>
      <c r="F104" s="201">
        <f>F53+F82+F88</f>
        <v>1888900</v>
      </c>
      <c r="G104" s="201">
        <f t="shared" ref="G104:L104" si="9">G53+G82+G88</f>
        <v>0</v>
      </c>
      <c r="H104" s="201">
        <f t="shared" si="9"/>
        <v>0</v>
      </c>
      <c r="I104" s="289">
        <f>I53+I82+I88</f>
        <v>0</v>
      </c>
      <c r="J104" s="201">
        <f t="shared" si="9"/>
        <v>2270030</v>
      </c>
      <c r="K104" s="289">
        <f t="shared" si="9"/>
        <v>0</v>
      </c>
      <c r="L104" s="201">
        <f t="shared" si="9"/>
        <v>4158930</v>
      </c>
    </row>
    <row r="105" spans="1:12">
      <c r="A105" s="89"/>
      <c r="B105" s="89"/>
      <c r="C105" s="89"/>
      <c r="D105" s="89"/>
    </row>
    <row r="106" spans="1:12">
      <c r="A106" s="89"/>
      <c r="B106" s="89"/>
      <c r="C106" s="89"/>
      <c r="D106" s="89"/>
    </row>
    <row r="107" spans="1:12">
      <c r="A107" s="89"/>
      <c r="B107" s="89"/>
      <c r="C107" s="89"/>
      <c r="D107" s="89"/>
    </row>
    <row r="108" spans="1:12">
      <c r="A108" s="89"/>
      <c r="B108" s="89"/>
      <c r="C108" s="89"/>
      <c r="D108" s="89"/>
    </row>
  </sheetData>
  <autoFilter ref="A30:J101"/>
  <mergeCells count="24">
    <mergeCell ref="A1:J1"/>
    <mergeCell ref="A2:J2"/>
    <mergeCell ref="A4:E4"/>
    <mergeCell ref="F4:K4"/>
    <mergeCell ref="A24:D24"/>
    <mergeCell ref="A49:E49"/>
    <mergeCell ref="A53:E53"/>
    <mergeCell ref="F29:K29"/>
    <mergeCell ref="A29:E29"/>
    <mergeCell ref="L4:L5"/>
    <mergeCell ref="L29:L30"/>
    <mergeCell ref="A37:E37"/>
    <mergeCell ref="A42:E42"/>
    <mergeCell ref="A28:D28"/>
    <mergeCell ref="A93:E93"/>
    <mergeCell ref="A100:D100"/>
    <mergeCell ref="A11:D11"/>
    <mergeCell ref="A88:E88"/>
    <mergeCell ref="A90:E90"/>
    <mergeCell ref="A96:E96"/>
    <mergeCell ref="A99:E99"/>
    <mergeCell ref="A82:E82"/>
    <mergeCell ref="A84:E84"/>
    <mergeCell ref="A18:D18"/>
  </mergeCells>
  <phoneticPr fontId="67" type="noConversion"/>
  <pageMargins left="0.15748031496062992" right="0" top="0.51181102362204722" bottom="0.11811023622047245" header="0.51181102362204722" footer="0.51181102362204722"/>
  <pageSetup paperSize="9" scale="70" orientation="landscape" r:id="rId1"/>
  <headerFooter alignWithMargins="0"/>
  <rowBreaks count="1" manualBreakCount="1">
    <brk id="2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J45" sqref="J45"/>
    </sheetView>
  </sheetViews>
  <sheetFormatPr defaultRowHeight="15"/>
  <cols>
    <col min="1" max="1" width="9.83203125" style="92" bestFit="1" customWidth="1"/>
    <col min="2" max="2" width="12.33203125" style="92" bestFit="1" customWidth="1"/>
    <col min="3" max="3" width="15.83203125" style="204" customWidth="1"/>
    <col min="4" max="4" width="15.83203125" style="204" hidden="1" customWidth="1"/>
    <col min="5" max="5" width="19.83203125" style="204" bestFit="1" customWidth="1"/>
    <col min="6" max="6" width="21.33203125" style="204" bestFit="1" customWidth="1"/>
    <col min="7" max="7" width="17.6640625" style="92" bestFit="1" customWidth="1"/>
    <col min="8" max="8" width="20" style="92" bestFit="1" customWidth="1"/>
    <col min="9" max="9" width="17.6640625" style="92" bestFit="1" customWidth="1"/>
    <col min="10" max="10" width="21.33203125" style="92" bestFit="1" customWidth="1"/>
    <col min="11" max="11" width="9.33203125" style="92"/>
    <col min="12" max="13" width="17.6640625" style="92" bestFit="1" customWidth="1"/>
    <col min="14" max="14" width="15.6640625" style="92" bestFit="1" customWidth="1"/>
    <col min="15" max="16384" width="9.33203125" style="92"/>
  </cols>
  <sheetData>
    <row r="1" spans="1:10">
      <c r="F1" s="269" t="s">
        <v>269</v>
      </c>
      <c r="G1" s="92" t="s">
        <v>270</v>
      </c>
    </row>
    <row r="2" spans="1:10">
      <c r="F2" s="383" t="s">
        <v>271</v>
      </c>
      <c r="G2" s="383"/>
    </row>
    <row r="3" spans="1:10">
      <c r="F3" s="270" t="s">
        <v>272</v>
      </c>
      <c r="G3" s="95" t="str">
        <f ca="1">'30.12.2022'!K3</f>
        <v>30.12.2022</v>
      </c>
      <c r="H3" s="96" t="s">
        <v>182</v>
      </c>
    </row>
    <row r="4" spans="1:10">
      <c r="A4" s="97" t="s">
        <v>273</v>
      </c>
      <c r="B4" s="97" t="s">
        <v>274</v>
      </c>
      <c r="C4" s="307">
        <v>800000</v>
      </c>
      <c r="D4" s="307" t="s">
        <v>321</v>
      </c>
      <c r="E4" s="102" t="s">
        <v>275</v>
      </c>
      <c r="F4" s="102" t="s">
        <v>276</v>
      </c>
      <c r="G4" s="98" t="s">
        <v>277</v>
      </c>
      <c r="H4" s="98" t="s">
        <v>278</v>
      </c>
      <c r="I4" s="98" t="s">
        <v>279</v>
      </c>
      <c r="J4" s="98" t="s">
        <v>280</v>
      </c>
    </row>
    <row r="5" spans="1:10">
      <c r="A5" s="384">
        <v>111</v>
      </c>
      <c r="B5" s="99">
        <v>211</v>
      </c>
      <c r="C5" s="203"/>
      <c r="D5" s="316"/>
      <c r="E5" s="115">
        <v>8642396</v>
      </c>
      <c r="F5" s="115">
        <v>30997465</v>
      </c>
      <c r="G5" s="102"/>
      <c r="H5" s="115"/>
      <c r="I5" s="115"/>
      <c r="J5" s="98">
        <f>SUM(C5:I5)</f>
        <v>39639861</v>
      </c>
    </row>
    <row r="6" spans="1:10">
      <c r="A6" s="385"/>
      <c r="B6" s="99">
        <v>266</v>
      </c>
      <c r="C6" s="308">
        <f>3331.69-3331.69</f>
        <v>0</v>
      </c>
      <c r="D6" s="313"/>
      <c r="E6" s="115">
        <v>56000</v>
      </c>
      <c r="F6" s="115">
        <v>280000</v>
      </c>
      <c r="G6" s="102"/>
      <c r="H6" s="115"/>
      <c r="I6" s="115"/>
      <c r="J6" s="98">
        <f t="shared" ref="J6:J29" si="0">SUM(C6:I6)</f>
        <v>336000</v>
      </c>
    </row>
    <row r="7" spans="1:10">
      <c r="A7" s="384">
        <v>112</v>
      </c>
      <c r="B7" s="100">
        <v>212</v>
      </c>
      <c r="C7" s="309"/>
      <c r="D7" s="314"/>
      <c r="E7" s="115"/>
      <c r="F7" s="115"/>
      <c r="G7" s="102"/>
      <c r="H7" s="115"/>
      <c r="I7" s="115"/>
      <c r="J7" s="98">
        <f t="shared" si="0"/>
        <v>0</v>
      </c>
    </row>
    <row r="8" spans="1:10">
      <c r="A8" s="385"/>
      <c r="B8" s="100">
        <v>226</v>
      </c>
      <c r="C8" s="309"/>
      <c r="D8" s="314"/>
      <c r="E8" s="115"/>
      <c r="F8" s="115"/>
      <c r="G8" s="183"/>
      <c r="H8" s="115"/>
      <c r="I8" s="115"/>
      <c r="J8" s="98">
        <f t="shared" si="0"/>
        <v>0</v>
      </c>
    </row>
    <row r="9" spans="1:10">
      <c r="A9" s="386"/>
      <c r="B9" s="100">
        <v>266</v>
      </c>
      <c r="C9" s="309"/>
      <c r="D9" s="314"/>
      <c r="E9" s="115">
        <f>28-28</f>
        <v>0</v>
      </c>
      <c r="F9" s="115">
        <v>0</v>
      </c>
      <c r="G9" s="183"/>
      <c r="H9" s="115"/>
      <c r="I9" s="115"/>
      <c r="J9" s="98">
        <f t="shared" si="0"/>
        <v>0</v>
      </c>
    </row>
    <row r="10" spans="1:10">
      <c r="A10" s="384">
        <v>119</v>
      </c>
      <c r="B10" s="99">
        <v>213</v>
      </c>
      <c r="C10" s="308"/>
      <c r="D10" s="313"/>
      <c r="E10" s="115">
        <v>2610004</v>
      </c>
      <c r="F10" s="115">
        <v>9361235</v>
      </c>
      <c r="G10" s="183"/>
      <c r="H10" s="115"/>
      <c r="I10" s="115"/>
      <c r="J10" s="98">
        <f t="shared" si="0"/>
        <v>11971239</v>
      </c>
    </row>
    <row r="11" spans="1:10">
      <c r="A11" s="386"/>
      <c r="B11" s="99">
        <v>265</v>
      </c>
      <c r="C11" s="308"/>
      <c r="D11" s="313"/>
      <c r="E11" s="115">
        <f>8000-8000</f>
        <v>0</v>
      </c>
      <c r="F11" s="115">
        <f>7388.73-7388.73</f>
        <v>0</v>
      </c>
      <c r="G11" s="183"/>
      <c r="H11" s="115"/>
      <c r="I11" s="115"/>
      <c r="J11" s="98">
        <f t="shared" si="0"/>
        <v>0</v>
      </c>
    </row>
    <row r="12" spans="1:10">
      <c r="A12" s="388">
        <v>244</v>
      </c>
      <c r="B12" s="99">
        <v>221</v>
      </c>
      <c r="C12" s="308">
        <f>225.31-225.31</f>
        <v>0</v>
      </c>
      <c r="D12" s="313"/>
      <c r="E12" s="115"/>
      <c r="F12" s="115"/>
      <c r="G12" s="183">
        <v>85980</v>
      </c>
      <c r="H12" s="115"/>
      <c r="I12" s="115"/>
      <c r="J12" s="98">
        <f t="shared" si="0"/>
        <v>85980</v>
      </c>
    </row>
    <row r="13" spans="1:10">
      <c r="A13" s="388"/>
      <c r="B13" s="99">
        <v>222</v>
      </c>
      <c r="C13" s="308"/>
      <c r="D13" s="313"/>
      <c r="E13" s="115"/>
      <c r="F13" s="115"/>
      <c r="G13" s="183"/>
      <c r="H13" s="115"/>
      <c r="I13" s="115"/>
      <c r="J13" s="98">
        <f t="shared" si="0"/>
        <v>0</v>
      </c>
    </row>
    <row r="14" spans="1:10">
      <c r="A14" s="388"/>
      <c r="B14" s="99">
        <v>223</v>
      </c>
      <c r="C14" s="308"/>
      <c r="D14" s="313"/>
      <c r="E14" s="115"/>
      <c r="F14" s="115"/>
      <c r="G14" s="183"/>
      <c r="H14" s="115">
        <v>15000</v>
      </c>
      <c r="I14" s="115"/>
      <c r="J14" s="98">
        <f t="shared" si="0"/>
        <v>15000</v>
      </c>
    </row>
    <row r="15" spans="1:10">
      <c r="A15" s="388"/>
      <c r="B15" s="99">
        <v>223010</v>
      </c>
      <c r="C15" s="308"/>
      <c r="D15" s="313"/>
      <c r="E15" s="115"/>
      <c r="F15" s="115"/>
      <c r="G15" s="183"/>
      <c r="H15" s="115">
        <v>18247</v>
      </c>
      <c r="I15" s="115"/>
      <c r="J15" s="98">
        <f t="shared" si="0"/>
        <v>18247</v>
      </c>
    </row>
    <row r="16" spans="1:10">
      <c r="A16" s="190">
        <v>247</v>
      </c>
      <c r="B16" s="99">
        <v>223</v>
      </c>
      <c r="C16" s="308">
        <f>27452.73-27452.73</f>
        <v>0</v>
      </c>
      <c r="D16" s="313"/>
      <c r="E16" s="115"/>
      <c r="F16" s="115"/>
      <c r="G16" s="183"/>
      <c r="H16" s="115">
        <v>819553</v>
      </c>
      <c r="I16" s="115"/>
      <c r="J16" s="98">
        <f t="shared" si="0"/>
        <v>819553</v>
      </c>
    </row>
    <row r="17" spans="1:10">
      <c r="A17" s="387">
        <v>244</v>
      </c>
      <c r="B17" s="99">
        <v>225</v>
      </c>
      <c r="C17" s="203"/>
      <c r="D17" s="312"/>
      <c r="E17" s="115"/>
      <c r="F17" s="115"/>
      <c r="G17" s="183">
        <v>432073</v>
      </c>
      <c r="H17" s="115"/>
      <c r="I17" s="115"/>
      <c r="J17" s="98">
        <f t="shared" si="0"/>
        <v>432073</v>
      </c>
    </row>
    <row r="18" spans="1:10">
      <c r="A18" s="387"/>
      <c r="B18" s="99">
        <v>226</v>
      </c>
      <c r="C18" s="203"/>
      <c r="D18" s="312"/>
      <c r="E18" s="115"/>
      <c r="F18" s="115"/>
      <c r="G18" s="318">
        <v>518047</v>
      </c>
      <c r="H18" s="115"/>
      <c r="I18" s="115"/>
      <c r="J18" s="98">
        <f t="shared" si="0"/>
        <v>518047</v>
      </c>
    </row>
    <row r="19" spans="1:10">
      <c r="A19" s="387"/>
      <c r="B19" s="99">
        <v>229</v>
      </c>
      <c r="C19" s="203"/>
      <c r="D19" s="312"/>
      <c r="E19" s="115"/>
      <c r="F19" s="115"/>
      <c r="G19" s="183"/>
      <c r="H19" s="115"/>
      <c r="I19" s="115"/>
      <c r="J19" s="98">
        <f t="shared" si="0"/>
        <v>0</v>
      </c>
    </row>
    <row r="20" spans="1:10">
      <c r="A20" s="187"/>
      <c r="B20" s="99"/>
      <c r="C20" s="203"/>
      <c r="D20" s="312"/>
      <c r="E20" s="115"/>
      <c r="F20" s="115"/>
      <c r="G20" s="183"/>
      <c r="H20" s="115"/>
      <c r="I20" s="115"/>
      <c r="J20" s="98">
        <f t="shared" si="0"/>
        <v>0</v>
      </c>
    </row>
    <row r="21" spans="1:10">
      <c r="A21" s="188"/>
      <c r="B21" s="99"/>
      <c r="C21" s="203"/>
      <c r="D21" s="312"/>
      <c r="E21" s="115"/>
      <c r="F21" s="115"/>
      <c r="G21" s="183"/>
      <c r="H21" s="115"/>
      <c r="I21" s="115"/>
      <c r="J21" s="98">
        <f t="shared" si="0"/>
        <v>0</v>
      </c>
    </row>
    <row r="22" spans="1:10">
      <c r="A22" s="103">
        <v>851</v>
      </c>
      <c r="B22" s="99">
        <v>291</v>
      </c>
      <c r="C22" s="203"/>
      <c r="D22" s="312"/>
      <c r="E22" s="115"/>
      <c r="F22" s="115"/>
      <c r="G22" s="183"/>
      <c r="H22" s="115"/>
      <c r="I22" s="115">
        <v>106600</v>
      </c>
      <c r="J22" s="98">
        <f t="shared" si="0"/>
        <v>106600</v>
      </c>
    </row>
    <row r="23" spans="1:10">
      <c r="A23" s="103">
        <v>853</v>
      </c>
      <c r="B23" s="99">
        <v>292</v>
      </c>
      <c r="C23" s="203"/>
      <c r="D23" s="312"/>
      <c r="E23" s="115"/>
      <c r="F23" s="115"/>
      <c r="G23" s="183"/>
      <c r="H23" s="115"/>
      <c r="I23" s="115"/>
      <c r="J23" s="98">
        <f t="shared" si="0"/>
        <v>0</v>
      </c>
    </row>
    <row r="24" spans="1:10">
      <c r="A24" s="387">
        <v>244</v>
      </c>
      <c r="B24" s="99">
        <v>310</v>
      </c>
      <c r="C24" s="308">
        <v>0</v>
      </c>
      <c r="D24" s="313"/>
      <c r="E24" s="115"/>
      <c r="F24" s="115"/>
      <c r="G24" s="183"/>
      <c r="H24" s="115"/>
      <c r="I24" s="115"/>
      <c r="J24" s="98">
        <f t="shared" si="0"/>
        <v>0</v>
      </c>
    </row>
    <row r="25" spans="1:10">
      <c r="A25" s="387"/>
      <c r="B25" s="303">
        <v>344</v>
      </c>
      <c r="C25" s="306"/>
      <c r="D25" s="315"/>
      <c r="E25" s="115"/>
      <c r="F25" s="115"/>
      <c r="G25" s="183"/>
      <c r="H25" s="115"/>
      <c r="I25" s="115"/>
      <c r="J25" s="98">
        <f t="shared" si="0"/>
        <v>0</v>
      </c>
    </row>
    <row r="26" spans="1:10">
      <c r="A26" s="387"/>
      <c r="B26" s="303">
        <v>345</v>
      </c>
      <c r="C26" s="306"/>
      <c r="D26" s="315"/>
      <c r="E26" s="115"/>
      <c r="F26" s="115"/>
      <c r="G26" s="183"/>
      <c r="H26" s="115"/>
      <c r="I26" s="115"/>
      <c r="J26" s="98">
        <f t="shared" si="0"/>
        <v>0</v>
      </c>
    </row>
    <row r="27" spans="1:10" s="104" customFormat="1">
      <c r="A27" s="387"/>
      <c r="B27" s="99">
        <v>346</v>
      </c>
      <c r="C27" s="203"/>
      <c r="D27" s="312"/>
      <c r="E27" s="102"/>
      <c r="F27" s="102"/>
      <c r="G27" s="183">
        <v>0</v>
      </c>
      <c r="H27" s="102"/>
      <c r="I27" s="102"/>
      <c r="J27" s="98">
        <f t="shared" si="0"/>
        <v>0</v>
      </c>
    </row>
    <row r="28" spans="1:10" s="104" customFormat="1">
      <c r="A28" s="387"/>
      <c r="B28" s="99">
        <v>349</v>
      </c>
      <c r="C28" s="203"/>
      <c r="D28" s="203"/>
      <c r="E28" s="102"/>
      <c r="F28" s="102"/>
      <c r="G28" s="101"/>
      <c r="H28" s="98"/>
      <c r="I28" s="98"/>
      <c r="J28" s="98">
        <f t="shared" si="0"/>
        <v>0</v>
      </c>
    </row>
    <row r="29" spans="1:10">
      <c r="A29" s="105">
        <v>243</v>
      </c>
      <c r="B29" s="105"/>
      <c r="C29" s="271"/>
      <c r="D29" s="271"/>
      <c r="E29" s="271"/>
      <c r="F29" s="271"/>
      <c r="G29" s="105"/>
      <c r="H29" s="105"/>
      <c r="I29" s="105"/>
      <c r="J29" s="98">
        <f t="shared" si="0"/>
        <v>0</v>
      </c>
    </row>
    <row r="30" spans="1:10" s="104" customFormat="1">
      <c r="A30" s="106"/>
      <c r="B30" s="107" t="s">
        <v>280</v>
      </c>
      <c r="C30" s="272">
        <f t="shared" ref="C30:J30" si="1">SUM(C5:C29)</f>
        <v>0</v>
      </c>
      <c r="D30" s="272">
        <f t="shared" si="1"/>
        <v>0</v>
      </c>
      <c r="E30" s="272">
        <f t="shared" si="1"/>
        <v>11308400</v>
      </c>
      <c r="F30" s="272">
        <f t="shared" si="1"/>
        <v>40638700</v>
      </c>
      <c r="G30" s="108">
        <f t="shared" si="1"/>
        <v>1036100</v>
      </c>
      <c r="H30" s="108">
        <f t="shared" si="1"/>
        <v>852800</v>
      </c>
      <c r="I30" s="108">
        <f t="shared" si="1"/>
        <v>106600</v>
      </c>
      <c r="J30" s="108">
        <f t="shared" si="1"/>
        <v>53942600</v>
      </c>
    </row>
    <row r="31" spans="1:10">
      <c r="A31" s="106"/>
      <c r="B31" s="105"/>
      <c r="C31" s="271"/>
      <c r="D31" s="271"/>
      <c r="E31" s="273"/>
      <c r="F31" s="273"/>
      <c r="G31" s="109"/>
      <c r="H31" s="109"/>
      <c r="I31" s="109"/>
      <c r="J31" s="110"/>
    </row>
    <row r="32" spans="1:10">
      <c r="A32" s="106"/>
      <c r="B32" s="105"/>
      <c r="C32" s="271"/>
      <c r="D32" s="271"/>
      <c r="E32" s="273"/>
      <c r="F32" s="273"/>
      <c r="G32" s="109"/>
      <c r="H32" s="109"/>
      <c r="I32" s="109"/>
      <c r="J32" s="110"/>
    </row>
    <row r="33" spans="1:10">
      <c r="A33" s="106">
        <v>111</v>
      </c>
      <c r="B33" s="105"/>
      <c r="C33" s="273">
        <f t="shared" ref="C33:I33" si="2">C5+C6</f>
        <v>0</v>
      </c>
      <c r="D33" s="273">
        <f t="shared" si="2"/>
        <v>0</v>
      </c>
      <c r="E33" s="273">
        <f t="shared" si="2"/>
        <v>8698396</v>
      </c>
      <c r="F33" s="273">
        <f t="shared" si="2"/>
        <v>31277465</v>
      </c>
      <c r="G33" s="109">
        <f t="shared" si="2"/>
        <v>0</v>
      </c>
      <c r="H33" s="109">
        <f t="shared" si="2"/>
        <v>0</v>
      </c>
      <c r="I33" s="109">
        <f t="shared" si="2"/>
        <v>0</v>
      </c>
      <c r="J33" s="109">
        <f t="shared" ref="J33:J41" si="3">SUM(C33:I33)</f>
        <v>39975861</v>
      </c>
    </row>
    <row r="34" spans="1:10">
      <c r="A34" s="106">
        <v>112</v>
      </c>
      <c r="B34" s="105"/>
      <c r="C34" s="273">
        <f>C7+C8</f>
        <v>0</v>
      </c>
      <c r="D34" s="273">
        <f>D7+D8</f>
        <v>0</v>
      </c>
      <c r="E34" s="273">
        <f>E7+E8</f>
        <v>0</v>
      </c>
      <c r="F34" s="273">
        <f>F7+F8+F9</f>
        <v>0</v>
      </c>
      <c r="G34" s="109">
        <f>G7+G8+G9</f>
        <v>0</v>
      </c>
      <c r="H34" s="109">
        <f>H7+H8+H9</f>
        <v>0</v>
      </c>
      <c r="I34" s="109">
        <f>I7+I8+I9</f>
        <v>0</v>
      </c>
      <c r="J34" s="109">
        <f t="shared" si="3"/>
        <v>0</v>
      </c>
    </row>
    <row r="35" spans="1:10">
      <c r="A35" s="106">
        <v>119</v>
      </c>
      <c r="B35" s="105"/>
      <c r="C35" s="273">
        <f t="shared" ref="C35:I35" si="4">C10+C11</f>
        <v>0</v>
      </c>
      <c r="D35" s="273">
        <f t="shared" si="4"/>
        <v>0</v>
      </c>
      <c r="E35" s="273">
        <f t="shared" si="4"/>
        <v>2610004</v>
      </c>
      <c r="F35" s="273">
        <f t="shared" si="4"/>
        <v>9361235</v>
      </c>
      <c r="G35" s="109">
        <f t="shared" si="4"/>
        <v>0</v>
      </c>
      <c r="H35" s="109">
        <f t="shared" si="4"/>
        <v>0</v>
      </c>
      <c r="I35" s="109">
        <f t="shared" si="4"/>
        <v>0</v>
      </c>
      <c r="J35" s="109">
        <f t="shared" si="3"/>
        <v>11971239</v>
      </c>
    </row>
    <row r="36" spans="1:10">
      <c r="A36" s="106">
        <v>243</v>
      </c>
      <c r="B36" s="105"/>
      <c r="C36" s="273">
        <f t="shared" ref="C36:I36" si="5">C29</f>
        <v>0</v>
      </c>
      <c r="D36" s="273">
        <f t="shared" si="5"/>
        <v>0</v>
      </c>
      <c r="E36" s="273">
        <f t="shared" si="5"/>
        <v>0</v>
      </c>
      <c r="F36" s="273">
        <f t="shared" si="5"/>
        <v>0</v>
      </c>
      <c r="G36" s="109">
        <f t="shared" si="5"/>
        <v>0</v>
      </c>
      <c r="H36" s="109">
        <f t="shared" si="5"/>
        <v>0</v>
      </c>
      <c r="I36" s="109">
        <f t="shared" si="5"/>
        <v>0</v>
      </c>
      <c r="J36" s="109">
        <f t="shared" si="3"/>
        <v>0</v>
      </c>
    </row>
    <row r="37" spans="1:10">
      <c r="A37" s="111">
        <v>244</v>
      </c>
      <c r="B37" s="105"/>
      <c r="C37" s="273">
        <f t="shared" ref="C37:I37" si="6">SUM(C12:C28)-C22-C23-C16</f>
        <v>0</v>
      </c>
      <c r="D37" s="273">
        <f t="shared" si="6"/>
        <v>0</v>
      </c>
      <c r="E37" s="273">
        <f t="shared" si="6"/>
        <v>0</v>
      </c>
      <c r="F37" s="273">
        <f t="shared" si="6"/>
        <v>0</v>
      </c>
      <c r="G37" s="109">
        <f t="shared" si="6"/>
        <v>1036100</v>
      </c>
      <c r="H37" s="109">
        <f t="shared" si="6"/>
        <v>33247</v>
      </c>
      <c r="I37" s="109">
        <f t="shared" si="6"/>
        <v>0</v>
      </c>
      <c r="J37" s="109">
        <f t="shared" si="3"/>
        <v>1069347</v>
      </c>
    </row>
    <row r="38" spans="1:10">
      <c r="A38" s="189">
        <v>247</v>
      </c>
      <c r="B38" s="105"/>
      <c r="C38" s="273">
        <f t="shared" ref="C38:I38" si="7">C16</f>
        <v>0</v>
      </c>
      <c r="D38" s="273">
        <f t="shared" si="7"/>
        <v>0</v>
      </c>
      <c r="E38" s="273">
        <f t="shared" si="7"/>
        <v>0</v>
      </c>
      <c r="F38" s="273">
        <f t="shared" si="7"/>
        <v>0</v>
      </c>
      <c r="G38" s="109">
        <f t="shared" si="7"/>
        <v>0</v>
      </c>
      <c r="H38" s="109">
        <f t="shared" si="7"/>
        <v>819553</v>
      </c>
      <c r="I38" s="109">
        <f t="shared" si="7"/>
        <v>0</v>
      </c>
      <c r="J38" s="109">
        <f t="shared" si="3"/>
        <v>819553</v>
      </c>
    </row>
    <row r="39" spans="1:10">
      <c r="A39" s="111">
        <v>851</v>
      </c>
      <c r="B39" s="105"/>
      <c r="C39" s="274">
        <f t="shared" ref="C39:E40" si="8">C22</f>
        <v>0</v>
      </c>
      <c r="D39" s="274">
        <f t="shared" si="8"/>
        <v>0</v>
      </c>
      <c r="E39" s="274">
        <f t="shared" si="8"/>
        <v>0</v>
      </c>
      <c r="F39" s="274">
        <f t="shared" ref="F39:I40" si="9">F22</f>
        <v>0</v>
      </c>
      <c r="G39" s="112">
        <f t="shared" si="9"/>
        <v>0</v>
      </c>
      <c r="H39" s="112">
        <f t="shared" si="9"/>
        <v>0</v>
      </c>
      <c r="I39" s="112">
        <f t="shared" si="9"/>
        <v>106600</v>
      </c>
      <c r="J39" s="109">
        <f t="shared" si="3"/>
        <v>106600</v>
      </c>
    </row>
    <row r="40" spans="1:10">
      <c r="A40" s="111">
        <v>853</v>
      </c>
      <c r="B40" s="105"/>
      <c r="C40" s="274">
        <f t="shared" si="8"/>
        <v>0</v>
      </c>
      <c r="D40" s="274">
        <f t="shared" si="8"/>
        <v>0</v>
      </c>
      <c r="E40" s="274">
        <f t="shared" si="8"/>
        <v>0</v>
      </c>
      <c r="F40" s="274">
        <f t="shared" si="9"/>
        <v>0</v>
      </c>
      <c r="G40" s="112">
        <f t="shared" si="9"/>
        <v>0</v>
      </c>
      <c r="H40" s="112">
        <f t="shared" si="9"/>
        <v>0</v>
      </c>
      <c r="I40" s="112">
        <f t="shared" si="9"/>
        <v>0</v>
      </c>
      <c r="J40" s="109">
        <f t="shared" si="3"/>
        <v>0</v>
      </c>
    </row>
    <row r="41" spans="1:10" s="104" customFormat="1">
      <c r="A41" s="106"/>
      <c r="B41" s="107"/>
      <c r="C41" s="275">
        <f t="shared" ref="C41:I41" si="10">SUM(C33:C40)</f>
        <v>0</v>
      </c>
      <c r="D41" s="275">
        <f t="shared" si="10"/>
        <v>0</v>
      </c>
      <c r="E41" s="275">
        <f t="shared" si="10"/>
        <v>11308400</v>
      </c>
      <c r="F41" s="275">
        <f t="shared" si="10"/>
        <v>40638700</v>
      </c>
      <c r="G41" s="113">
        <f t="shared" si="10"/>
        <v>1036100</v>
      </c>
      <c r="H41" s="113">
        <f t="shared" si="10"/>
        <v>852800</v>
      </c>
      <c r="I41" s="113">
        <f t="shared" si="10"/>
        <v>106600</v>
      </c>
      <c r="J41" s="300">
        <f t="shared" si="3"/>
        <v>53942600</v>
      </c>
    </row>
  </sheetData>
  <mergeCells count="7">
    <mergeCell ref="F2:G2"/>
    <mergeCell ref="A5:A6"/>
    <mergeCell ref="A7:A9"/>
    <mergeCell ref="A24:A28"/>
    <mergeCell ref="A12:A15"/>
    <mergeCell ref="A17:A19"/>
    <mergeCell ref="A10:A11"/>
  </mergeCells>
  <phoneticPr fontId="67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4"/>
  <sheetViews>
    <sheetView view="pageBreakPreview" topLeftCell="A7" zoomScaleSheetLayoutView="100" workbookViewId="0">
      <selection activeCell="H36" sqref="H36"/>
    </sheetView>
  </sheetViews>
  <sheetFormatPr defaultRowHeight="15"/>
  <cols>
    <col min="1" max="1" width="9.83203125" style="92" bestFit="1" customWidth="1"/>
    <col min="2" max="2" width="14.33203125" style="92" bestFit="1" customWidth="1"/>
    <col min="3" max="3" width="16.5" style="92" bestFit="1" customWidth="1"/>
    <col min="4" max="4" width="16.5" style="92" customWidth="1"/>
    <col min="5" max="5" width="17.83203125" style="92" bestFit="1" customWidth="1"/>
    <col min="6" max="6" width="16.33203125" style="92" hidden="1" customWidth="1"/>
    <col min="7" max="7" width="16.5" style="92" bestFit="1" customWidth="1"/>
    <col min="8" max="8" width="20" style="92" bestFit="1" customWidth="1"/>
    <col min="9" max="9" width="16.6640625" style="92" hidden="1" customWidth="1"/>
    <col min="10" max="10" width="16.1640625" style="204" customWidth="1"/>
    <col min="11" max="11" width="16.1640625" style="92" customWidth="1"/>
    <col min="12" max="12" width="16.1640625" style="92" hidden="1" customWidth="1"/>
    <col min="13" max="13" width="19.33203125" style="92" customWidth="1"/>
    <col min="14" max="14" width="9.33203125" style="92"/>
    <col min="15" max="15" width="18.6640625" style="92" customWidth="1"/>
    <col min="16" max="16" width="15.33203125" style="92" customWidth="1"/>
    <col min="17" max="17" width="15.6640625" style="92" bestFit="1" customWidth="1"/>
    <col min="18" max="16384" width="9.33203125" style="92"/>
  </cols>
  <sheetData>
    <row r="1" spans="1:16">
      <c r="E1" s="93" t="s">
        <v>269</v>
      </c>
      <c r="F1" s="93"/>
      <c r="G1" s="92" t="s">
        <v>270</v>
      </c>
    </row>
    <row r="2" spans="1:16">
      <c r="C2" s="92" t="s">
        <v>281</v>
      </c>
    </row>
    <row r="3" spans="1:16">
      <c r="E3" s="94" t="s">
        <v>272</v>
      </c>
      <c r="F3" s="94"/>
      <c r="G3" s="95" t="str">
        <f ca="1">бюджет!G3</f>
        <v>30.12.2022</v>
      </c>
      <c r="H3" s="96" t="s">
        <v>182</v>
      </c>
      <c r="I3" s="96"/>
      <c r="J3" s="297"/>
    </row>
    <row r="4" spans="1:16" ht="45">
      <c r="A4" s="97" t="s">
        <v>282</v>
      </c>
      <c r="B4" s="97" t="s">
        <v>283</v>
      </c>
      <c r="C4" s="98" t="s">
        <v>284</v>
      </c>
      <c r="D4" s="299" t="s">
        <v>316</v>
      </c>
      <c r="E4" s="98" t="s">
        <v>285</v>
      </c>
      <c r="F4" s="180" t="s">
        <v>304</v>
      </c>
      <c r="G4" s="299" t="s">
        <v>286</v>
      </c>
      <c r="H4" s="102" t="s">
        <v>287</v>
      </c>
      <c r="I4" s="180" t="s">
        <v>293</v>
      </c>
      <c r="J4" s="299" t="s">
        <v>317</v>
      </c>
      <c r="K4" s="114" t="s">
        <v>288</v>
      </c>
      <c r="L4" s="290" t="s">
        <v>303</v>
      </c>
      <c r="M4" s="98" t="s">
        <v>289</v>
      </c>
    </row>
    <row r="5" spans="1:16" s="204" customFormat="1">
      <c r="A5" s="202">
        <v>111</v>
      </c>
      <c r="B5" s="203">
        <v>211</v>
      </c>
      <c r="C5" s="321"/>
      <c r="D5" s="321"/>
      <c r="E5" s="321">
        <v>333387</v>
      </c>
      <c r="F5" s="322"/>
      <c r="G5" s="323"/>
      <c r="H5" s="321"/>
      <c r="I5" s="322"/>
      <c r="J5" s="321"/>
      <c r="K5" s="321"/>
      <c r="L5" s="322"/>
      <c r="M5" s="323">
        <f>C5+D5+E5+G5+H5+J5+K5+I5+F5</f>
        <v>333387</v>
      </c>
    </row>
    <row r="6" spans="1:16" s="204" customFormat="1">
      <c r="A6" s="390">
        <v>112</v>
      </c>
      <c r="B6" s="203">
        <v>212</v>
      </c>
      <c r="C6" s="321"/>
      <c r="D6" s="321"/>
      <c r="E6" s="321"/>
      <c r="F6" s="322"/>
      <c r="G6" s="323"/>
      <c r="H6" s="321">
        <v>5000</v>
      </c>
      <c r="I6" s="322"/>
      <c r="J6" s="321"/>
      <c r="K6" s="321"/>
      <c r="L6" s="322"/>
      <c r="M6" s="323">
        <f t="shared" ref="M6:M30" si="0">C6+D6+E6+G6+H6+J6+K6+I6+F6</f>
        <v>5000</v>
      </c>
    </row>
    <row r="7" spans="1:16" s="204" customFormat="1">
      <c r="A7" s="391"/>
      <c r="B7" s="205">
        <v>226</v>
      </c>
      <c r="C7" s="324"/>
      <c r="D7" s="324"/>
      <c r="E7" s="324"/>
      <c r="F7" s="325"/>
      <c r="G7" s="326"/>
      <c r="H7" s="324">
        <v>10000</v>
      </c>
      <c r="I7" s="325"/>
      <c r="J7" s="324"/>
      <c r="K7" s="321"/>
      <c r="L7" s="322"/>
      <c r="M7" s="323">
        <f t="shared" si="0"/>
        <v>10000</v>
      </c>
    </row>
    <row r="8" spans="1:16" s="204" customFormat="1">
      <c r="A8" s="206">
        <v>119</v>
      </c>
      <c r="B8" s="205">
        <v>213</v>
      </c>
      <c r="C8" s="324"/>
      <c r="D8" s="324"/>
      <c r="E8" s="324">
        <v>100683</v>
      </c>
      <c r="F8" s="325"/>
      <c r="G8" s="326"/>
      <c r="H8" s="324"/>
      <c r="I8" s="325"/>
      <c r="J8" s="324"/>
      <c r="K8" s="321"/>
      <c r="L8" s="322"/>
      <c r="M8" s="323">
        <f t="shared" si="0"/>
        <v>100683</v>
      </c>
    </row>
    <row r="9" spans="1:16" s="204" customFormat="1">
      <c r="A9" s="389">
        <v>244</v>
      </c>
      <c r="B9" s="205">
        <v>221</v>
      </c>
      <c r="C9" s="324"/>
      <c r="D9" s="324"/>
      <c r="E9" s="324"/>
      <c r="F9" s="325"/>
      <c r="G9" s="326"/>
      <c r="H9" s="324">
        <v>1000</v>
      </c>
      <c r="I9" s="325"/>
      <c r="J9" s="324"/>
      <c r="K9" s="321"/>
      <c r="L9" s="322"/>
      <c r="M9" s="323">
        <f t="shared" si="0"/>
        <v>1000</v>
      </c>
      <c r="O9" s="207" t="s">
        <v>322</v>
      </c>
      <c r="P9" s="208">
        <f>(E5+E8+F5+F8)/(E31+F31)*100</f>
        <v>91</v>
      </c>
    </row>
    <row r="10" spans="1:16" s="204" customFormat="1">
      <c r="A10" s="389"/>
      <c r="B10" s="205">
        <v>222</v>
      </c>
      <c r="C10" s="324"/>
      <c r="D10" s="324"/>
      <c r="E10" s="324"/>
      <c r="F10" s="325"/>
      <c r="G10" s="326"/>
      <c r="H10" s="324">
        <v>100000</v>
      </c>
      <c r="I10" s="325"/>
      <c r="J10" s="324"/>
      <c r="K10" s="321"/>
      <c r="L10" s="322"/>
      <c r="M10" s="323">
        <f t="shared" si="0"/>
        <v>100000</v>
      </c>
      <c r="O10" s="207" t="s">
        <v>323</v>
      </c>
      <c r="P10" s="208">
        <f>(E13+F13)/(E31+F31)*100</f>
        <v>6</v>
      </c>
    </row>
    <row r="11" spans="1:16" s="204" customFormat="1">
      <c r="A11" s="389"/>
      <c r="B11" s="205">
        <v>223</v>
      </c>
      <c r="C11" s="324"/>
      <c r="D11" s="324"/>
      <c r="E11" s="324"/>
      <c r="F11" s="325"/>
      <c r="G11" s="326"/>
      <c r="H11" s="324"/>
      <c r="I11" s="325"/>
      <c r="J11" s="324"/>
      <c r="K11" s="321"/>
      <c r="L11" s="322"/>
      <c r="M11" s="323">
        <f t="shared" si="0"/>
        <v>0</v>
      </c>
      <c r="O11" s="207" t="s">
        <v>332</v>
      </c>
      <c r="P11" s="208">
        <f>(E27+F27)/(E31+F31)*100</f>
        <v>3</v>
      </c>
    </row>
    <row r="12" spans="1:16" s="204" customFormat="1">
      <c r="A12" s="389"/>
      <c r="B12" s="205">
        <v>223010</v>
      </c>
      <c r="C12" s="324"/>
      <c r="D12" s="324"/>
      <c r="E12" s="324"/>
      <c r="F12" s="325"/>
      <c r="G12" s="326"/>
      <c r="H12" s="324"/>
      <c r="I12" s="325"/>
      <c r="J12" s="324"/>
      <c r="K12" s="321"/>
      <c r="L12" s="322"/>
      <c r="M12" s="323">
        <f t="shared" si="0"/>
        <v>0</v>
      </c>
      <c r="O12" s="207"/>
      <c r="P12" s="208">
        <f>P9+P10+P11</f>
        <v>100</v>
      </c>
    </row>
    <row r="13" spans="1:16" s="204" customFormat="1">
      <c r="A13" s="209">
        <v>247</v>
      </c>
      <c r="B13" s="205">
        <v>223</v>
      </c>
      <c r="C13" s="324"/>
      <c r="D13" s="324"/>
      <c r="E13" s="324">
        <v>28620</v>
      </c>
      <c r="F13" s="325"/>
      <c r="G13" s="324"/>
      <c r="H13" s="324">
        <v>51782</v>
      </c>
      <c r="I13" s="325"/>
      <c r="J13" s="324"/>
      <c r="K13" s="321"/>
      <c r="L13" s="322"/>
      <c r="M13" s="323">
        <f t="shared" si="0"/>
        <v>80402</v>
      </c>
      <c r="O13" s="207"/>
      <c r="P13" s="208"/>
    </row>
    <row r="14" spans="1:16" s="204" customFormat="1">
      <c r="A14" s="389">
        <v>244</v>
      </c>
      <c r="B14" s="205">
        <v>225</v>
      </c>
      <c r="C14" s="324"/>
      <c r="D14" s="324"/>
      <c r="E14" s="324"/>
      <c r="F14" s="325"/>
      <c r="G14" s="324">
        <v>0</v>
      </c>
      <c r="H14" s="324">
        <v>411638</v>
      </c>
      <c r="I14" s="325"/>
      <c r="J14" s="324"/>
      <c r="K14" s="321"/>
      <c r="L14" s="322"/>
      <c r="M14" s="323">
        <f t="shared" si="0"/>
        <v>411638</v>
      </c>
    </row>
    <row r="15" spans="1:16" s="204" customFormat="1">
      <c r="A15" s="389"/>
      <c r="B15" s="205">
        <v>226</v>
      </c>
      <c r="C15" s="324"/>
      <c r="D15" s="324"/>
      <c r="E15" s="324"/>
      <c r="F15" s="325"/>
      <c r="G15" s="324"/>
      <c r="H15" s="324">
        <v>1084680</v>
      </c>
      <c r="I15" s="325"/>
      <c r="J15" s="324">
        <v>0</v>
      </c>
      <c r="K15" s="321">
        <v>22391</v>
      </c>
      <c r="L15" s="322"/>
      <c r="M15" s="323">
        <f t="shared" si="0"/>
        <v>1107071</v>
      </c>
    </row>
    <row r="16" spans="1:16" s="204" customFormat="1">
      <c r="A16" s="206">
        <v>243</v>
      </c>
      <c r="B16" s="205">
        <v>225</v>
      </c>
      <c r="C16" s="324"/>
      <c r="D16" s="324"/>
      <c r="E16" s="324"/>
      <c r="F16" s="325"/>
      <c r="G16" s="324"/>
      <c r="H16" s="324"/>
      <c r="I16" s="325"/>
      <c r="J16" s="324"/>
      <c r="K16" s="321"/>
      <c r="L16" s="322"/>
      <c r="M16" s="323">
        <f t="shared" si="0"/>
        <v>0</v>
      </c>
    </row>
    <row r="17" spans="1:17" s="204" customFormat="1">
      <c r="A17" s="206">
        <v>243</v>
      </c>
      <c r="B17" s="205">
        <v>226</v>
      </c>
      <c r="C17" s="324"/>
      <c r="D17" s="324"/>
      <c r="E17" s="324"/>
      <c r="F17" s="325"/>
      <c r="G17" s="324"/>
      <c r="H17" s="324"/>
      <c r="I17" s="325"/>
      <c r="J17" s="324"/>
      <c r="K17" s="321"/>
      <c r="L17" s="322"/>
      <c r="M17" s="323">
        <f t="shared" si="0"/>
        <v>0</v>
      </c>
    </row>
    <row r="18" spans="1:17" s="204" customFormat="1">
      <c r="A18" s="206"/>
      <c r="B18" s="205"/>
      <c r="C18" s="324"/>
      <c r="D18" s="324"/>
      <c r="E18" s="324"/>
      <c r="F18" s="325"/>
      <c r="G18" s="324"/>
      <c r="H18" s="324"/>
      <c r="I18" s="325"/>
      <c r="J18" s="324"/>
      <c r="K18" s="321"/>
      <c r="L18" s="322"/>
      <c r="M18" s="323">
        <f t="shared" si="0"/>
        <v>0</v>
      </c>
    </row>
    <row r="19" spans="1:17" s="204" customFormat="1">
      <c r="A19" s="205">
        <v>853</v>
      </c>
      <c r="B19" s="205">
        <v>293</v>
      </c>
      <c r="C19" s="324"/>
      <c r="D19" s="324"/>
      <c r="E19" s="324"/>
      <c r="F19" s="325"/>
      <c r="G19" s="324"/>
      <c r="H19" s="324"/>
      <c r="I19" s="325"/>
      <c r="J19" s="324"/>
      <c r="K19" s="321"/>
      <c r="L19" s="322"/>
      <c r="M19" s="323">
        <f t="shared" si="0"/>
        <v>0</v>
      </c>
    </row>
    <row r="20" spans="1:17" s="204" customFormat="1">
      <c r="A20" s="205">
        <v>852</v>
      </c>
      <c r="B20" s="205">
        <v>291</v>
      </c>
      <c r="C20" s="324"/>
      <c r="D20" s="324"/>
      <c r="E20" s="324"/>
      <c r="F20" s="325"/>
      <c r="G20" s="326"/>
      <c r="H20" s="324"/>
      <c r="I20" s="325"/>
      <c r="J20" s="324"/>
      <c r="K20" s="321"/>
      <c r="L20" s="322"/>
      <c r="M20" s="323">
        <f t="shared" si="0"/>
        <v>0</v>
      </c>
    </row>
    <row r="21" spans="1:17" s="204" customFormat="1">
      <c r="A21" s="205">
        <v>853</v>
      </c>
      <c r="B21" s="205">
        <v>292</v>
      </c>
      <c r="C21" s="324"/>
      <c r="D21" s="324"/>
      <c r="E21" s="324"/>
      <c r="F21" s="325"/>
      <c r="G21" s="326"/>
      <c r="H21" s="324">
        <v>10000</v>
      </c>
      <c r="I21" s="325"/>
      <c r="J21" s="324"/>
      <c r="K21" s="321"/>
      <c r="L21" s="322"/>
      <c r="M21" s="323">
        <f t="shared" si="0"/>
        <v>10000</v>
      </c>
    </row>
    <row r="22" spans="1:17" s="204" customFormat="1">
      <c r="A22" s="389">
        <v>244</v>
      </c>
      <c r="B22" s="205">
        <v>310</v>
      </c>
      <c r="C22" s="324"/>
      <c r="D22" s="324"/>
      <c r="E22" s="324"/>
      <c r="F22" s="325"/>
      <c r="G22" s="324">
        <v>0</v>
      </c>
      <c r="H22" s="324">
        <v>267500</v>
      </c>
      <c r="I22" s="325"/>
      <c r="J22" s="324"/>
      <c r="K22" s="321"/>
      <c r="L22" s="322"/>
      <c r="M22" s="323">
        <f t="shared" si="0"/>
        <v>267500</v>
      </c>
    </row>
    <row r="23" spans="1:17" s="204" customFormat="1">
      <c r="A23" s="389"/>
      <c r="B23" s="205">
        <v>341</v>
      </c>
      <c r="C23" s="324"/>
      <c r="D23" s="324"/>
      <c r="E23" s="324"/>
      <c r="F23" s="325"/>
      <c r="G23" s="324"/>
      <c r="H23" s="324"/>
      <c r="I23" s="325"/>
      <c r="J23" s="324"/>
      <c r="K23" s="321"/>
      <c r="L23" s="322"/>
      <c r="M23" s="323">
        <f t="shared" si="0"/>
        <v>0</v>
      </c>
    </row>
    <row r="24" spans="1:17" s="204" customFormat="1">
      <c r="A24" s="389"/>
      <c r="B24" s="205">
        <v>342</v>
      </c>
      <c r="C24" s="324"/>
      <c r="D24" s="324"/>
      <c r="E24" s="324"/>
      <c r="F24" s="325"/>
      <c r="G24" s="326"/>
      <c r="H24" s="324"/>
      <c r="I24" s="325"/>
      <c r="J24" s="324"/>
      <c r="K24" s="321"/>
      <c r="L24" s="322"/>
      <c r="M24" s="323">
        <f t="shared" si="0"/>
        <v>0</v>
      </c>
    </row>
    <row r="25" spans="1:17" s="204" customFormat="1">
      <c r="A25" s="389"/>
      <c r="B25" s="205">
        <v>344</v>
      </c>
      <c r="C25" s="324"/>
      <c r="D25" s="324"/>
      <c r="E25" s="324"/>
      <c r="F25" s="325"/>
      <c r="G25" s="326"/>
      <c r="H25" s="328">
        <v>35000</v>
      </c>
      <c r="I25" s="320"/>
      <c r="J25" s="319"/>
      <c r="K25" s="321"/>
      <c r="L25" s="322"/>
      <c r="M25" s="323">
        <f t="shared" si="0"/>
        <v>35000</v>
      </c>
    </row>
    <row r="26" spans="1:17" s="204" customFormat="1">
      <c r="A26" s="389"/>
      <c r="B26" s="205">
        <v>345</v>
      </c>
      <c r="C26" s="324"/>
      <c r="D26" s="324"/>
      <c r="E26" s="324"/>
      <c r="F26" s="325"/>
      <c r="G26" s="326"/>
      <c r="H26" s="319"/>
      <c r="I26" s="320"/>
      <c r="J26" s="319"/>
      <c r="K26" s="321"/>
      <c r="L26" s="322"/>
      <c r="M26" s="323">
        <f t="shared" si="0"/>
        <v>0</v>
      </c>
    </row>
    <row r="27" spans="1:17" s="204" customFormat="1">
      <c r="A27" s="389"/>
      <c r="B27" s="205">
        <v>346</v>
      </c>
      <c r="C27" s="324"/>
      <c r="D27" s="324">
        <v>0</v>
      </c>
      <c r="E27" s="324">
        <v>14310</v>
      </c>
      <c r="F27" s="325"/>
      <c r="G27" s="326"/>
      <c r="H27" s="324">
        <v>162000</v>
      </c>
      <c r="I27" s="325"/>
      <c r="J27" s="324"/>
      <c r="K27" s="321">
        <v>0</v>
      </c>
      <c r="L27" s="322"/>
      <c r="M27" s="323">
        <f t="shared" si="0"/>
        <v>176310</v>
      </c>
      <c r="O27" s="210"/>
      <c r="P27" s="208"/>
      <c r="Q27" s="211"/>
    </row>
    <row r="28" spans="1:17" s="204" customFormat="1">
      <c r="A28" s="389"/>
      <c r="B28" s="205">
        <v>347</v>
      </c>
      <c r="C28" s="324"/>
      <c r="D28" s="324"/>
      <c r="E28" s="324"/>
      <c r="F28" s="325"/>
      <c r="G28" s="326"/>
      <c r="H28" s="324"/>
      <c r="I28" s="325"/>
      <c r="J28" s="324"/>
      <c r="K28" s="321"/>
      <c r="L28" s="322"/>
      <c r="M28" s="323">
        <f t="shared" si="0"/>
        <v>0</v>
      </c>
      <c r="O28" s="210"/>
      <c r="P28" s="208"/>
      <c r="Q28" s="211"/>
    </row>
    <row r="29" spans="1:17" s="204" customFormat="1">
      <c r="A29" s="389"/>
      <c r="B29" s="205">
        <v>349</v>
      </c>
      <c r="C29" s="324"/>
      <c r="D29" s="324"/>
      <c r="E29" s="324"/>
      <c r="F29" s="325"/>
      <c r="G29" s="324"/>
      <c r="H29" s="328">
        <v>70000</v>
      </c>
      <c r="I29" s="320"/>
      <c r="J29" s="319"/>
      <c r="K29" s="321">
        <v>21109</v>
      </c>
      <c r="L29" s="322"/>
      <c r="M29" s="323">
        <f t="shared" si="0"/>
        <v>91109</v>
      </c>
      <c r="P29" s="208"/>
      <c r="Q29" s="211"/>
    </row>
    <row r="30" spans="1:17" s="204" customFormat="1">
      <c r="A30" s="115"/>
      <c r="B30" s="115"/>
      <c r="C30" s="321"/>
      <c r="D30" s="321"/>
      <c r="E30" s="321"/>
      <c r="F30" s="322"/>
      <c r="G30" s="321"/>
      <c r="H30" s="321"/>
      <c r="I30" s="322"/>
      <c r="J30" s="321"/>
      <c r="K30" s="321"/>
      <c r="L30" s="322"/>
      <c r="M30" s="323">
        <f t="shared" si="0"/>
        <v>0</v>
      </c>
    </row>
    <row r="31" spans="1:17" s="212" customFormat="1">
      <c r="A31" s="102"/>
      <c r="B31" s="102" t="s">
        <v>289</v>
      </c>
      <c r="C31" s="323">
        <f t="shared" ref="C31:J31" si="1">SUM(C5:C29)</f>
        <v>0</v>
      </c>
      <c r="D31" s="323">
        <f t="shared" si="1"/>
        <v>0</v>
      </c>
      <c r="E31" s="323">
        <f t="shared" si="1"/>
        <v>477000</v>
      </c>
      <c r="F31" s="327">
        <f t="shared" si="1"/>
        <v>0</v>
      </c>
      <c r="G31" s="323">
        <f t="shared" si="1"/>
        <v>0</v>
      </c>
      <c r="H31" s="323">
        <f t="shared" si="1"/>
        <v>2208600</v>
      </c>
      <c r="I31" s="323">
        <f t="shared" si="1"/>
        <v>0</v>
      </c>
      <c r="J31" s="323">
        <f t="shared" si="1"/>
        <v>0</v>
      </c>
      <c r="K31" s="323">
        <f>SUM(K5:K29)</f>
        <v>43500</v>
      </c>
      <c r="L31" s="327">
        <f>SUM(L5:L29)</f>
        <v>0</v>
      </c>
      <c r="M31" s="323">
        <f>SUM(M5:M30)</f>
        <v>2729100</v>
      </c>
      <c r="O31" s="280"/>
    </row>
    <row r="32" spans="1:17" s="104" customFormat="1">
      <c r="A32" s="117"/>
      <c r="B32" s="117"/>
      <c r="C32" s="117"/>
      <c r="D32" s="117"/>
      <c r="E32" s="117"/>
      <c r="F32" s="117"/>
      <c r="G32" s="117"/>
      <c r="H32" s="117"/>
      <c r="I32" s="117"/>
      <c r="J32" s="298"/>
      <c r="K32" s="117"/>
      <c r="L32" s="117"/>
      <c r="M32" s="117"/>
    </row>
    <row r="34" spans="1:17">
      <c r="A34" s="106">
        <v>111</v>
      </c>
      <c r="B34" s="105"/>
      <c r="C34" s="109">
        <f>C5</f>
        <v>0</v>
      </c>
      <c r="D34" s="109">
        <f t="shared" ref="D34:J34" si="2">D5</f>
        <v>0</v>
      </c>
      <c r="E34" s="109">
        <f t="shared" si="2"/>
        <v>333387</v>
      </c>
      <c r="F34" s="109">
        <f t="shared" si="2"/>
        <v>0</v>
      </c>
      <c r="G34" s="109">
        <f t="shared" si="2"/>
        <v>0</v>
      </c>
      <c r="H34" s="109">
        <f t="shared" si="2"/>
        <v>0</v>
      </c>
      <c r="I34" s="109">
        <f t="shared" si="2"/>
        <v>0</v>
      </c>
      <c r="J34" s="109">
        <f t="shared" si="2"/>
        <v>0</v>
      </c>
      <c r="K34" s="109">
        <f>K5</f>
        <v>0</v>
      </c>
      <c r="L34" s="181">
        <f>L5</f>
        <v>0</v>
      </c>
      <c r="M34" s="102">
        <f>C34+D34+E34+G34+H34+J34+K34+F34</f>
        <v>333387</v>
      </c>
    </row>
    <row r="35" spans="1:17">
      <c r="A35" s="106">
        <v>112</v>
      </c>
      <c r="B35" s="105"/>
      <c r="C35" s="109">
        <f>C7</f>
        <v>0</v>
      </c>
      <c r="D35" s="109">
        <f t="shared" ref="D35:J35" si="3">D7</f>
        <v>0</v>
      </c>
      <c r="E35" s="109">
        <f t="shared" si="3"/>
        <v>0</v>
      </c>
      <c r="F35" s="109">
        <f t="shared" si="3"/>
        <v>0</v>
      </c>
      <c r="G35" s="109">
        <f t="shared" si="3"/>
        <v>0</v>
      </c>
      <c r="H35" s="109">
        <f>H7+H6</f>
        <v>15000</v>
      </c>
      <c r="I35" s="109">
        <f t="shared" si="3"/>
        <v>0</v>
      </c>
      <c r="J35" s="109">
        <f t="shared" si="3"/>
        <v>0</v>
      </c>
      <c r="K35" s="109">
        <f>K7</f>
        <v>0</v>
      </c>
      <c r="L35" s="181">
        <f>L7</f>
        <v>0</v>
      </c>
      <c r="M35" s="102">
        <f t="shared" ref="M35:M41" si="4">C35+D35+E35+G35+H35+J35+K35+F35</f>
        <v>15000</v>
      </c>
    </row>
    <row r="36" spans="1:17">
      <c r="A36" s="106">
        <v>119</v>
      </c>
      <c r="B36" s="105"/>
      <c r="C36" s="109">
        <f>C8</f>
        <v>0</v>
      </c>
      <c r="D36" s="109">
        <f t="shared" ref="D36:J36" si="5">D8</f>
        <v>0</v>
      </c>
      <c r="E36" s="109">
        <f t="shared" si="5"/>
        <v>100683</v>
      </c>
      <c r="F36" s="109">
        <f t="shared" si="5"/>
        <v>0</v>
      </c>
      <c r="G36" s="109">
        <f t="shared" si="5"/>
        <v>0</v>
      </c>
      <c r="H36" s="109">
        <f t="shared" si="5"/>
        <v>0</v>
      </c>
      <c r="I36" s="109">
        <f t="shared" si="5"/>
        <v>0</v>
      </c>
      <c r="J36" s="109">
        <f t="shared" si="5"/>
        <v>0</v>
      </c>
      <c r="K36" s="109">
        <f>K8</f>
        <v>0</v>
      </c>
      <c r="L36" s="181">
        <f>L8</f>
        <v>0</v>
      </c>
      <c r="M36" s="102">
        <f t="shared" si="4"/>
        <v>100683</v>
      </c>
    </row>
    <row r="37" spans="1:17">
      <c r="A37" s="106">
        <v>243</v>
      </c>
      <c r="B37" s="105"/>
      <c r="C37" s="109">
        <f>C17+C16</f>
        <v>0</v>
      </c>
      <c r="D37" s="109">
        <f t="shared" ref="D37:J37" si="6">D17+D16</f>
        <v>0</v>
      </c>
      <c r="E37" s="109">
        <f t="shared" si="6"/>
        <v>0</v>
      </c>
      <c r="F37" s="109">
        <f t="shared" si="6"/>
        <v>0</v>
      </c>
      <c r="G37" s="109">
        <f t="shared" si="6"/>
        <v>0</v>
      </c>
      <c r="H37" s="109">
        <f t="shared" si="6"/>
        <v>0</v>
      </c>
      <c r="I37" s="109">
        <f t="shared" si="6"/>
        <v>0</v>
      </c>
      <c r="J37" s="109">
        <f t="shared" si="6"/>
        <v>0</v>
      </c>
      <c r="K37" s="109">
        <f>K17+K16</f>
        <v>0</v>
      </c>
      <c r="L37" s="181">
        <f>L17+L16</f>
        <v>0</v>
      </c>
      <c r="M37" s="102">
        <f t="shared" si="4"/>
        <v>0</v>
      </c>
    </row>
    <row r="38" spans="1:17">
      <c r="A38" s="106">
        <v>244</v>
      </c>
      <c r="B38" s="105"/>
      <c r="C38" s="109">
        <f>C9+C10+C14+C15+C18+C22+C25+C27+C29+C26+C11+C12</f>
        <v>0</v>
      </c>
      <c r="D38" s="109">
        <f t="shared" ref="D38:J38" si="7">D9+D10+D14+D15+D18+D22+D25+D27+D29+D26+D11+D12</f>
        <v>0</v>
      </c>
      <c r="E38" s="109">
        <f t="shared" si="7"/>
        <v>14310</v>
      </c>
      <c r="F38" s="109">
        <f t="shared" si="7"/>
        <v>0</v>
      </c>
      <c r="G38" s="109">
        <f t="shared" si="7"/>
        <v>0</v>
      </c>
      <c r="H38" s="109">
        <f t="shared" si="7"/>
        <v>2131818</v>
      </c>
      <c r="I38" s="109">
        <f t="shared" si="7"/>
        <v>0</v>
      </c>
      <c r="J38" s="109">
        <f t="shared" si="7"/>
        <v>0</v>
      </c>
      <c r="K38" s="109">
        <f>K9+K10+K14+K15+K18+K22+K25+K27+K29+K26+K11+K12</f>
        <v>43500</v>
      </c>
      <c r="L38" s="181">
        <f>L9+L10+L11+L14+L15+L18+L22+L25+L27+L29</f>
        <v>0</v>
      </c>
      <c r="M38" s="102">
        <f t="shared" si="4"/>
        <v>2189628</v>
      </c>
      <c r="P38" s="116"/>
      <c r="Q38" s="118"/>
    </row>
    <row r="39" spans="1:17">
      <c r="A39" s="191">
        <v>247</v>
      </c>
      <c r="B39" s="105"/>
      <c r="C39" s="109">
        <f>C13</f>
        <v>0</v>
      </c>
      <c r="D39" s="109">
        <f t="shared" ref="D39:J39" si="8">D13</f>
        <v>0</v>
      </c>
      <c r="E39" s="109">
        <f t="shared" si="8"/>
        <v>28620</v>
      </c>
      <c r="F39" s="109">
        <f t="shared" si="8"/>
        <v>0</v>
      </c>
      <c r="G39" s="109">
        <f t="shared" si="8"/>
        <v>0</v>
      </c>
      <c r="H39" s="109">
        <f t="shared" si="8"/>
        <v>51782</v>
      </c>
      <c r="I39" s="109">
        <f t="shared" si="8"/>
        <v>0</v>
      </c>
      <c r="J39" s="109">
        <f t="shared" si="8"/>
        <v>0</v>
      </c>
      <c r="K39" s="109">
        <f>K13</f>
        <v>0</v>
      </c>
      <c r="L39" s="181"/>
      <c r="M39" s="102">
        <f t="shared" si="4"/>
        <v>80402</v>
      </c>
      <c r="P39" s="116"/>
      <c r="Q39" s="118"/>
    </row>
    <row r="40" spans="1:17">
      <c r="A40" s="106">
        <v>852</v>
      </c>
      <c r="B40" s="105"/>
      <c r="C40" s="109">
        <f>C20</f>
        <v>0</v>
      </c>
      <c r="D40" s="109">
        <f t="shared" ref="D40:J40" si="9">D20</f>
        <v>0</v>
      </c>
      <c r="E40" s="109">
        <f t="shared" si="9"/>
        <v>0</v>
      </c>
      <c r="F40" s="109">
        <f t="shared" si="9"/>
        <v>0</v>
      </c>
      <c r="G40" s="109">
        <f t="shared" si="9"/>
        <v>0</v>
      </c>
      <c r="H40" s="109">
        <f t="shared" si="9"/>
        <v>0</v>
      </c>
      <c r="I40" s="109">
        <f t="shared" si="9"/>
        <v>0</v>
      </c>
      <c r="J40" s="109">
        <f t="shared" si="9"/>
        <v>0</v>
      </c>
      <c r="K40" s="109">
        <f>K20</f>
        <v>0</v>
      </c>
      <c r="L40" s="181">
        <f>L20</f>
        <v>0</v>
      </c>
      <c r="M40" s="102">
        <f t="shared" si="4"/>
        <v>0</v>
      </c>
      <c r="P40" s="116"/>
      <c r="Q40" s="118"/>
    </row>
    <row r="41" spans="1:17">
      <c r="A41" s="106">
        <v>853</v>
      </c>
      <c r="B41" s="105"/>
      <c r="C41" s="109">
        <f>C21+C19</f>
        <v>0</v>
      </c>
      <c r="D41" s="109">
        <f t="shared" ref="D41:J41" si="10">D21+D19</f>
        <v>0</v>
      </c>
      <c r="E41" s="109">
        <f t="shared" si="10"/>
        <v>0</v>
      </c>
      <c r="F41" s="109">
        <f t="shared" si="10"/>
        <v>0</v>
      </c>
      <c r="G41" s="109">
        <f t="shared" si="10"/>
        <v>0</v>
      </c>
      <c r="H41" s="109">
        <f t="shared" si="10"/>
        <v>10000</v>
      </c>
      <c r="I41" s="109">
        <f t="shared" si="10"/>
        <v>0</v>
      </c>
      <c r="J41" s="109">
        <f t="shared" si="10"/>
        <v>0</v>
      </c>
      <c r="K41" s="109">
        <f>K21+K19</f>
        <v>0</v>
      </c>
      <c r="L41" s="181">
        <f>L21+L19</f>
        <v>0</v>
      </c>
      <c r="M41" s="102">
        <f t="shared" si="4"/>
        <v>10000</v>
      </c>
      <c r="P41" s="116"/>
      <c r="Q41" s="118"/>
    </row>
    <row r="42" spans="1:17">
      <c r="A42" s="105"/>
      <c r="B42" s="105"/>
      <c r="C42" s="109">
        <f>SUM(C34:C41)</f>
        <v>0</v>
      </c>
      <c r="D42" s="109">
        <f t="shared" ref="D42:J42" si="11">SUM(D34:D41)</f>
        <v>0</v>
      </c>
      <c r="E42" s="109">
        <f t="shared" si="11"/>
        <v>477000</v>
      </c>
      <c r="F42" s="109">
        <f t="shared" si="11"/>
        <v>0</v>
      </c>
      <c r="G42" s="109">
        <f t="shared" si="11"/>
        <v>0</v>
      </c>
      <c r="H42" s="109">
        <f t="shared" si="11"/>
        <v>2208600</v>
      </c>
      <c r="I42" s="109">
        <f t="shared" si="11"/>
        <v>0</v>
      </c>
      <c r="J42" s="109">
        <f t="shared" si="11"/>
        <v>0</v>
      </c>
      <c r="K42" s="109">
        <f>SUM(K34:K41)</f>
        <v>43500</v>
      </c>
      <c r="L42" s="181">
        <f>SUM(L34:L41)</f>
        <v>0</v>
      </c>
      <c r="M42" s="102">
        <f>C42+D42+E42+G42+H42+J42+K42+F42</f>
        <v>2729100</v>
      </c>
      <c r="P42" s="116"/>
    </row>
    <row r="43" spans="1:17">
      <c r="F43" s="182"/>
    </row>
    <row r="44" spans="1:17" ht="21">
      <c r="M44" s="158">
        <f>M31-M42</f>
        <v>0</v>
      </c>
    </row>
  </sheetData>
  <mergeCells count="4">
    <mergeCell ref="A22:A29"/>
    <mergeCell ref="A6:A7"/>
    <mergeCell ref="A9:A12"/>
    <mergeCell ref="A14:A15"/>
  </mergeCells>
  <phoneticPr fontId="67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F13" sqref="F13"/>
    </sheetView>
  </sheetViews>
  <sheetFormatPr defaultRowHeight="15"/>
  <cols>
    <col min="1" max="1" width="9.83203125" style="131" bestFit="1" customWidth="1"/>
    <col min="2" max="2" width="12.33203125" style="131" bestFit="1" customWidth="1"/>
    <col min="3" max="3" width="19.83203125" style="173" hidden="1" customWidth="1"/>
    <col min="4" max="4" width="17" style="131" customWidth="1"/>
    <col min="5" max="5" width="15.33203125" style="173" customWidth="1"/>
    <col min="6" max="6" width="13.5" style="131" customWidth="1"/>
    <col min="7" max="7" width="13.83203125" style="131" customWidth="1"/>
    <col min="8" max="8" width="12.83203125" style="131" customWidth="1"/>
    <col min="9" max="9" width="16.5" style="131" customWidth="1"/>
    <col min="10" max="10" width="9.33203125" style="131"/>
    <col min="11" max="12" width="17.6640625" style="131" bestFit="1" customWidth="1"/>
    <col min="13" max="13" width="15.6640625" style="131" bestFit="1" customWidth="1"/>
    <col min="14" max="16384" width="9.33203125" style="131"/>
  </cols>
  <sheetData>
    <row r="1" spans="1:9">
      <c r="D1" s="132" t="s">
        <v>269</v>
      </c>
      <c r="E1" s="173" t="s">
        <v>297</v>
      </c>
    </row>
    <row r="2" spans="1:9">
      <c r="D2" s="392" t="s">
        <v>296</v>
      </c>
      <c r="E2" s="393"/>
      <c r="F2" s="166"/>
    </row>
    <row r="3" spans="1:9">
      <c r="D3" s="133" t="s">
        <v>272</v>
      </c>
      <c r="E3" s="292" t="str">
        <f ca="1">внебюджет.!G3</f>
        <v>30.12.2022</v>
      </c>
      <c r="F3" s="134"/>
      <c r="G3" s="135" t="s">
        <v>182</v>
      </c>
    </row>
    <row r="4" spans="1:9">
      <c r="A4" s="136" t="s">
        <v>273</v>
      </c>
      <c r="B4" s="136" t="s">
        <v>274</v>
      </c>
      <c r="C4" s="174"/>
      <c r="D4" s="165" t="s">
        <v>318</v>
      </c>
      <c r="E4" s="293"/>
      <c r="F4" s="165"/>
      <c r="G4" s="137"/>
      <c r="H4" s="164"/>
      <c r="I4" s="137" t="s">
        <v>280</v>
      </c>
    </row>
    <row r="5" spans="1:9">
      <c r="A5" s="138">
        <v>119</v>
      </c>
      <c r="B5" s="139">
        <v>213</v>
      </c>
      <c r="C5" s="174"/>
      <c r="D5" s="165"/>
      <c r="E5" s="293"/>
      <c r="F5" s="184">
        <v>0</v>
      </c>
      <c r="G5" s="137"/>
      <c r="H5" s="164"/>
      <c r="I5" s="137">
        <f t="shared" ref="I5:I10" si="0">SUM(C5:H5)</f>
        <v>0</v>
      </c>
    </row>
    <row r="6" spans="1:9">
      <c r="A6" s="138">
        <v>244</v>
      </c>
      <c r="B6" s="139">
        <v>225</v>
      </c>
      <c r="C6" s="175"/>
      <c r="D6" s="172"/>
      <c r="E6" s="294"/>
      <c r="F6" s="151"/>
      <c r="G6" s="140"/>
      <c r="H6" s="140"/>
      <c r="I6" s="137">
        <f t="shared" si="0"/>
        <v>0</v>
      </c>
    </row>
    <row r="7" spans="1:9">
      <c r="A7" s="138">
        <v>244</v>
      </c>
      <c r="B7" s="139">
        <v>226</v>
      </c>
      <c r="C7" s="175">
        <v>0</v>
      </c>
      <c r="D7" s="140"/>
      <c r="E7" s="294"/>
      <c r="F7" s="151"/>
      <c r="G7" s="140"/>
      <c r="H7" s="140"/>
      <c r="I7" s="137">
        <f t="shared" si="0"/>
        <v>0</v>
      </c>
    </row>
    <row r="8" spans="1:9">
      <c r="A8" s="138">
        <v>244</v>
      </c>
      <c r="B8" s="139">
        <v>310</v>
      </c>
      <c r="C8" s="175"/>
      <c r="D8" s="140"/>
      <c r="E8" s="294"/>
      <c r="F8" s="151"/>
      <c r="G8" s="140">
        <v>0</v>
      </c>
      <c r="H8" s="140">
        <v>0</v>
      </c>
      <c r="I8" s="137">
        <f t="shared" si="0"/>
        <v>0</v>
      </c>
    </row>
    <row r="9" spans="1:9">
      <c r="A9" s="138">
        <v>244</v>
      </c>
      <c r="B9" s="139">
        <v>346</v>
      </c>
      <c r="C9" s="175"/>
      <c r="D9" s="140"/>
      <c r="E9" s="294"/>
      <c r="F9" s="151"/>
      <c r="G9" s="172">
        <v>0</v>
      </c>
      <c r="H9" s="140"/>
      <c r="I9" s="137">
        <f t="shared" si="0"/>
        <v>0</v>
      </c>
    </row>
    <row r="10" spans="1:9">
      <c r="A10" s="141"/>
      <c r="B10" s="141"/>
      <c r="C10" s="176"/>
      <c r="D10" s="143"/>
      <c r="E10" s="295"/>
      <c r="F10" s="143"/>
      <c r="G10" s="143"/>
      <c r="H10" s="143"/>
      <c r="I10" s="137">
        <f t="shared" si="0"/>
        <v>0</v>
      </c>
    </row>
    <row r="11" spans="1:9" s="147" customFormat="1">
      <c r="A11" s="144"/>
      <c r="B11" s="145" t="s">
        <v>280</v>
      </c>
      <c r="C11" s="177">
        <f>SUM(C5:C10)</f>
        <v>0</v>
      </c>
      <c r="D11" s="146">
        <f t="shared" ref="D11:I11" si="1">SUM(D5:D10)</f>
        <v>0</v>
      </c>
      <c r="E11" s="177">
        <f t="shared" si="1"/>
        <v>0</v>
      </c>
      <c r="F11" s="146">
        <f t="shared" si="1"/>
        <v>0</v>
      </c>
      <c r="G11" s="146">
        <f t="shared" si="1"/>
        <v>0</v>
      </c>
      <c r="H11" s="146">
        <f t="shared" si="1"/>
        <v>0</v>
      </c>
      <c r="I11" s="146">
        <f t="shared" si="1"/>
        <v>0</v>
      </c>
    </row>
    <row r="12" spans="1:9">
      <c r="A12" s="144"/>
      <c r="B12" s="142"/>
      <c r="C12" s="178"/>
      <c r="D12" s="148"/>
      <c r="E12" s="178"/>
      <c r="F12" s="148"/>
      <c r="G12" s="148"/>
      <c r="H12" s="148"/>
      <c r="I12" s="149"/>
    </row>
    <row r="13" spans="1:9">
      <c r="A13" s="144"/>
      <c r="B13" s="142"/>
      <c r="C13" s="178"/>
      <c r="D13" s="148"/>
      <c r="E13" s="178"/>
      <c r="F13" s="148"/>
      <c r="G13" s="148"/>
      <c r="H13" s="148"/>
      <c r="I13" s="149"/>
    </row>
    <row r="14" spans="1:9">
      <c r="A14" s="144">
        <v>119</v>
      </c>
      <c r="B14" s="142"/>
      <c r="C14" s="178">
        <f t="shared" ref="C14:I14" si="2">C5</f>
        <v>0</v>
      </c>
      <c r="D14" s="148">
        <f t="shared" si="2"/>
        <v>0</v>
      </c>
      <c r="E14" s="178">
        <f t="shared" si="2"/>
        <v>0</v>
      </c>
      <c r="F14" s="148">
        <f t="shared" si="2"/>
        <v>0</v>
      </c>
      <c r="G14" s="148">
        <f t="shared" si="2"/>
        <v>0</v>
      </c>
      <c r="H14" s="148">
        <f t="shared" si="2"/>
        <v>0</v>
      </c>
      <c r="I14" s="148">
        <f t="shared" si="2"/>
        <v>0</v>
      </c>
    </row>
    <row r="15" spans="1:9">
      <c r="A15" s="144">
        <v>243</v>
      </c>
      <c r="B15" s="142"/>
      <c r="C15" s="178">
        <f>C10</f>
        <v>0</v>
      </c>
      <c r="D15" s="148">
        <f>D10</f>
        <v>0</v>
      </c>
      <c r="E15" s="178">
        <f>E10</f>
        <v>0</v>
      </c>
      <c r="F15" s="148"/>
      <c r="G15" s="148">
        <f>G10</f>
        <v>0</v>
      </c>
      <c r="H15" s="148">
        <f>H10</f>
        <v>0</v>
      </c>
      <c r="I15" s="148">
        <f>I10</f>
        <v>0</v>
      </c>
    </row>
    <row r="16" spans="1:9">
      <c r="A16" s="144">
        <v>244</v>
      </c>
      <c r="B16" s="142"/>
      <c r="C16" s="178">
        <f>C6+C7+C8+C9</f>
        <v>0</v>
      </c>
      <c r="D16" s="148">
        <f>D6+D7+D8+D9</f>
        <v>0</v>
      </c>
      <c r="E16" s="178">
        <f>E6+E7+E8+E9</f>
        <v>0</v>
      </c>
      <c r="F16" s="148"/>
      <c r="G16" s="148">
        <f>G6+G7+G8+G9</f>
        <v>0</v>
      </c>
      <c r="H16" s="148">
        <f>H6+H7+H8+H9</f>
        <v>0</v>
      </c>
      <c r="I16" s="148">
        <f>I6+I7+I8+I9</f>
        <v>0</v>
      </c>
    </row>
    <row r="17" spans="1:9" s="147" customFormat="1">
      <c r="A17" s="144"/>
      <c r="B17" s="145"/>
      <c r="C17" s="179">
        <f t="shared" ref="C17:I17" si="3">SUM(C14:C16)</f>
        <v>0</v>
      </c>
      <c r="D17" s="150">
        <f t="shared" si="3"/>
        <v>0</v>
      </c>
      <c r="E17" s="179">
        <f t="shared" si="3"/>
        <v>0</v>
      </c>
      <c r="F17" s="150">
        <f t="shared" si="3"/>
        <v>0</v>
      </c>
      <c r="G17" s="150">
        <f t="shared" si="3"/>
        <v>0</v>
      </c>
      <c r="H17" s="150">
        <f t="shared" si="3"/>
        <v>0</v>
      </c>
      <c r="I17" s="150">
        <f t="shared" si="3"/>
        <v>0</v>
      </c>
    </row>
  </sheetData>
  <mergeCells count="1">
    <mergeCell ref="D2:E2"/>
  </mergeCells>
  <phoneticPr fontId="67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</vt:lpstr>
      <vt:lpstr>Table4 </vt:lpstr>
      <vt:lpstr>Table7 </vt:lpstr>
      <vt:lpstr>30.12.2022</vt:lpstr>
      <vt:lpstr>бюджет</vt:lpstr>
      <vt:lpstr>внебюджет.</vt:lpstr>
      <vt:lpstr>иные цели</vt:lpstr>
      <vt:lpstr>'30.12.2022'!Область_печати</vt:lpstr>
      <vt:lpstr>бюджет!Область_печати</vt:lpstr>
      <vt:lpstr>внебюджет.!Область_печати</vt:lpstr>
      <vt:lpstr>'иные цели'!Область_печати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2022-12-30T08:50:30Z</dcterms:modified>
</cp:coreProperties>
</file>